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380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'!$A$4:$FA$85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<sst xmlns="http://schemas.openxmlformats.org/spreadsheetml/2006/main" count="702" uniqueCount="261">
  <si>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</si>
  <si>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</si>
  <si>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</si>
  <si>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</si>
  <si>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</si>
  <si>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</si>
  <si>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</si>
  <si>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</si>
  <si>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</si>
  <si>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</si>
  <si>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</si>
  <si>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</si>
  <si>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</si>
  <si>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</si>
  <si>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</si>
  <si>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</si>
  <si>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</si>
  <si>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</si>
  <si>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</si>
  <si>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</si>
  <si>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</si>
  <si>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</si>
  <si>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</si>
  <si>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</si>
  <si>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</si>
  <si>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</si>
  <si>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</si>
  <si>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</si>
  <si>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</si>
  <si>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</si>
  <si>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</si>
  <si>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</si>
  <si>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</si>
  <si>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</si>
  <si>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</si>
  <si>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</si>
  <si>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</si>
  <si>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</si>
  <si>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</si>
  <si>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</si>
  <si>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</si>
  <si>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</si>
  <si>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</si>
  <si>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</si>
  <si>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</si>
  <si>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</si>
  <si>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</si>
  <si>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</si>
  <si>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</si>
  <si>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</si>
  <si>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</si>
  <si>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</si>
  <si>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</si>
  <si>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</si>
  <si>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</si>
  <si>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</si>
  <si>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</si>
  <si>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</si>
  <si>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</si>
  <si>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</si>
  <si>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</si>
  <si>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</si>
  <si>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</si>
  <si>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</si>
  <si>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</si>
  <si>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</si>
  <si>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</si>
  <si>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</si>
  <si>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</si>
  <si>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</si>
  <si>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</si>
  <si>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</si>
  <si>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</si>
  <si>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</si>
  <si>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</si>
  <si>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</si>
  <si>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</si>
  <si>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</si>
  <si>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</si>
  <si>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</si>
  <si>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</si>
  <si>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</si>
  <si>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</si>
  <si>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</si>
  <si>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</si>
  <si>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</si>
  <si>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</si>
  <si>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</si>
  <si>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</si>
  <si>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</si>
  <si>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</si>
  <si>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</si>
  <si>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</si>
  <si>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</si>
  <si>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</si>
  <si>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</si>
  <si>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</si>
  <si>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</si>
  <si>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</si>
  <si>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</si>
  <si>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</si>
  <si>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</si>
  <si>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</si>
  <si>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</si>
  <si>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</si>
  <si>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</si>
  <si>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</si>
  <si>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</si>
  <si>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</si>
  <si>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</si>
  <si>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</si>
  <si>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</si>
  <si>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</si>
  <si>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</si>
  <si>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</si>
  <si>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</si>
  <si>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</si>
  <si>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</si>
  <si>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</si>
  <si>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</si>
  <si>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</si>
  <si>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</si>
  <si>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</si>
  <si>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</si>
  <si>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</si>
  <si>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</si>
  <si>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</si>
  <si>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</si>
  <si>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</si>
  <si>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</si>
  <si>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</si>
  <si>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</si>
  <si>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</si>
  <si>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</si>
  <si>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</si>
  <si>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</si>
  <si>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</si>
  <si>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</si>
  <si>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</si>
  <si>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</si>
  <si>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</si>
  <si>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</si>
  <si>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</si>
  <si>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</si>
  <si>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</si>
  <si>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</si>
  <si>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</si>
  <si>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</si>
  <si>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</si>
  <si>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</si>
  <si>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</si>
  <si>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</si>
  <si>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</si>
  <si>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</si>
  <si>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</si>
  <si>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</si>
  <si>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</si>
  <si>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</si>
  <si>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</si>
  <si>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</si>
  <si>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</si>
  <si>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</si>
  <si>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</si>
  <si>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</si>
  <si>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</si>
  <si>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</si>
  <si>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</si>
  <si>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</si>
  <si>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</si>
  <si>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</si>
  <si>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</si>
  <si>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</si>
  <si>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</si>
  <si>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</si>
  <si>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</si>
  <si>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</si>
  <si>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</si>
  <si>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</si>
  <si>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</si>
  <si>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</si>
  <si>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</si>
  <si>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</si>
  <si>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</si>
  <si>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</si>
  <si>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</si>
  <si>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</si>
  <si>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</si>
  <si>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</si>
  <si>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</si>
  <si>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</si>
  <si>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</si>
  <si>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</si>
  <si>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</si>
  <si>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</si>
  <si>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</si>
  <si>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</si>
  <si>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</si>
  <si>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</si>
  <si>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</si>
  <si>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</si>
  <si>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</si>
  <si>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</si>
  <si>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</si>
  <si>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</si>
  <si>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</si>
  <si>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</si>
  <si>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</si>
  <si>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</si>
  <si>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</si>
  <si>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</si>
  <si>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</si>
  <si>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</si>
  <si>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</si>
  <si>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</si>
  <si>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</si>
  <si>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</si>
  <si>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</si>
  <si>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</si>
  <si>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</si>
  <si>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</si>
  <si>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</si>
  <si>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</si>
  <si>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</si>
  <si>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</si>
  <si>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</si>
  <si>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</si>
  <si>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341-349</t>
  </si>
  <si>
    <t>01.04.89</t>
  </si>
  <si>
    <t>Программное обеспечение (прочее)</t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</si>
  <si>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</si>
  <si>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</si>
  <si>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МБДОУ"Детский сад №275"г.о.Самара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</si>
  <si>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Агапова М.Н.</t>
  </si>
  <si>
    <t>Кочергина Е.А.</t>
  </si>
  <si>
    <t>Осипов И.Д.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</si>
  <si>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</si>
  <si>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</si>
  <si>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</si>
  <si>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</si>
  <si>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</si>
  <si>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</si>
  <si>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</si>
  <si>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</si>
  <si>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</si>
  <si>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</si>
  <si>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</si>
  <si>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</si>
  <si>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</si>
  <si>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</si>
  <si>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</si>
  <si>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</si>
  <si>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</si>
  <si>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</si>
  <si>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20</t>
  </si>
  <si>
    <t>"________" ____________________2020 г.</t>
  </si>
  <si>
    <t>составления плана: 193401,55</t>
  </si>
  <si>
    <t>составления Плана, в том числе балансовая стоимость особо ценного движимого имущества:143137,7</t>
  </si>
  <si>
    <t>1.5. Общая балансовая стоимость движимого муниципального имущества на дату 3733636,41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</si>
  <si>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</si>
  <si>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капитальных вложений</t>
  </si>
  <si>
    <t>заместитель руководителя Департамента-руководитель управления экономического планирования и бухгалтерского учета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</si>
</sst>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9" fillId="3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55" fillId="34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55" fillId="34" borderId="10" xfId="0" applyNumberFormat="1" applyFont="1" applyFill="1" applyBorder="1" applyAlignment="1">
      <alignment horizontal="center" vertical="center"/>
    </xf>
    <xf numFmtId="172" fontId="55" fillId="34" borderId="13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55" fillId="34" borderId="18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56" fillId="34" borderId="10" xfId="0" applyNumberFormat="1" applyFont="1" applyFill="1" applyBorder="1" applyAlignment="1">
      <alignment horizontal="center" vertical="center"/>
    </xf>
    <xf numFmtId="172" fontId="56" fillId="34" borderId="13" xfId="0" applyNumberFormat="1" applyFont="1" applyFill="1" applyBorder="1" applyAlignment="1">
      <alignment horizontal="center" vertical="center"/>
    </xf>
    <xf numFmtId="172" fontId="56" fillId="34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">
      <selection activeCell="AH10" sqref="AH10:DD10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3.1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6" t="s">
        <v>140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47:108" s="2" customFormat="1" ht="12">
      <c r="AU2" s="127" t="s">
        <v>35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46:108" s="2" customFormat="1" ht="12">
      <c r="AT3" s="153" t="s">
        <v>147</v>
      </c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</row>
    <row r="4" spans="45:108" s="2" customFormat="1" ht="10.5" customHeight="1">
      <c r="AS4" s="33" t="s">
        <v>142</v>
      </c>
      <c r="AT4" s="72"/>
      <c r="AU4" s="126" t="s">
        <v>161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</row>
    <row r="5" spans="47:108" s="2" customFormat="1" ht="12">
      <c r="AU5" s="127" t="s">
        <v>162</v>
      </c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47:108" s="2" customFormat="1" ht="12">
      <c r="AU6" s="153" t="s">
        <v>163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33.75" customHeight="1">
      <c r="AH10" s="129" t="s">
        <v>260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4:108" s="2" customFormat="1" ht="18.75" customHeight="1">
      <c r="AH11" s="128" t="s">
        <v>25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2" t="s">
        <v>234</v>
      </c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</row>
    <row r="13" spans="35:108" s="2" customFormat="1" ht="16.5" customHeight="1">
      <c r="AI13" s="130" t="s">
        <v>7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49"/>
      <c r="BU13" s="49"/>
      <c r="BV13" s="49"/>
      <c r="BW13" s="49"/>
      <c r="BX13" s="49"/>
      <c r="BY13" s="130" t="s">
        <v>8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64:101" ht="18.75">
      <c r="BL14" s="34"/>
      <c r="BM14" s="32" t="s">
        <v>2</v>
      </c>
      <c r="BN14" s="146"/>
      <c r="BO14" s="146"/>
      <c r="BP14" s="146"/>
      <c r="BQ14" s="146"/>
      <c r="BR14" s="34" t="s">
        <v>2</v>
      </c>
      <c r="BS14" s="34"/>
      <c r="BT14" s="34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7">
        <v>20</v>
      </c>
      <c r="CN14" s="147"/>
      <c r="CO14" s="147"/>
      <c r="CP14" s="147"/>
      <c r="CQ14" s="148" t="s">
        <v>253</v>
      </c>
      <c r="CR14" s="148"/>
      <c r="CS14" s="148"/>
      <c r="CT14" s="148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2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1"/>
      <c r="FM17" s="141"/>
      <c r="FN17" s="141"/>
      <c r="FO17" s="14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235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254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2" t="s">
        <v>10</v>
      </c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38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36:108" ht="15" customHeight="1">
      <c r="AJ23" s="18"/>
      <c r="AK23" s="15"/>
      <c r="AL23" s="143"/>
      <c r="AM23" s="143"/>
      <c r="AN23" s="143"/>
      <c r="AO23" s="143"/>
      <c r="AP23" s="18"/>
      <c r="AQ23" s="18"/>
      <c r="AR23" s="18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4"/>
      <c r="BL23" s="144"/>
      <c r="BM23" s="144"/>
      <c r="BN23" s="144"/>
      <c r="BO23" s="145"/>
      <c r="BP23" s="145"/>
      <c r="BQ23" s="145"/>
      <c r="BR23" s="145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38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38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38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4" t="s">
        <v>236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38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0"/>
      <c r="W27" s="40"/>
      <c r="X27" s="40"/>
      <c r="Y27" s="40"/>
      <c r="Z27" s="36"/>
      <c r="AA27" s="36"/>
      <c r="AB27" s="36"/>
      <c r="AC27" s="38"/>
      <c r="AD27" s="38"/>
      <c r="AE27" s="38"/>
      <c r="AF27" s="38"/>
      <c r="AG27" s="38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1"/>
      <c r="CN27" s="34"/>
      <c r="CO27" s="138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ht="17.25" customHeight="1">
      <c r="A28" s="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1"/>
      <c r="CN28" s="34"/>
      <c r="CO28" s="138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3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s="20" customFormat="1" ht="21" customHeight="1">
      <c r="A30" s="20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AH30" s="136" t="s">
        <v>237</v>
      </c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21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3"/>
      <c r="CN30" s="42"/>
      <c r="CO30" s="133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20" customFormat="1" ht="21" customHeight="1">
      <c r="A31" s="137" t="s">
        <v>137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4" t="s">
        <v>13</v>
      </c>
      <c r="CN31" s="42"/>
      <c r="CO31" s="133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20" customFormat="1" ht="1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/>
      <c r="AN34" s="46"/>
      <c r="AO34" s="46"/>
      <c r="AP34" s="46"/>
      <c r="AQ34" s="46"/>
      <c r="AR34" s="46"/>
      <c r="AS34" s="6"/>
      <c r="AT34" s="149" t="s">
        <v>238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42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151" t="s">
        <v>239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>
      <c r="A39" s="4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spans="35:92" ht="15" customHeight="1"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</row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7" t="s">
        <v>174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05" customHeight="1">
      <c r="A44" s="132" t="s">
        <v>240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>
      <c r="A45" s="47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4"/>
    </row>
    <row r="46" spans="1:108" ht="60.75" customHeight="1">
      <c r="A46" s="132" t="s">
        <v>241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</row>
    <row r="47" spans="1:108" ht="18.75">
      <c r="A47" s="47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4"/>
    </row>
    <row r="48" spans="1:108" ht="15">
      <c r="A48" s="132" t="s">
        <v>242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ht="0.75" customHeight="1" hidden="1"/>
    <row r="50" spans="1:123" ht="18.75" customHeight="1">
      <c r="A50" s="125" t="s">
        <v>167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5" t="s">
        <v>255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50"/>
      <c r="DA51" s="150"/>
      <c r="DB51" s="150"/>
      <c r="DC51" s="150"/>
      <c r="DD51" s="47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5" t="s">
        <v>257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8.75">
      <c r="A54" s="125" t="s">
        <v>256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ht="22.5" customHeight="1"/>
  </sheetData>
  <sheetProtection/>
  <mergeCells count="55">
    <mergeCell ref="A48:DD48"/>
    <mergeCell ref="AI40:CN40"/>
    <mergeCell ref="AH38:CC38"/>
    <mergeCell ref="BK45:DC45"/>
    <mergeCell ref="BX47:DC47"/>
    <mergeCell ref="A44:DD44"/>
    <mergeCell ref="A46:DD46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1:CY51"/>
    <mergeCell ref="A53:DD53"/>
    <mergeCell ref="BN14:BQ14"/>
    <mergeCell ref="BU14:CL14"/>
    <mergeCell ref="CM14:CP14"/>
    <mergeCell ref="CQ14:CT14"/>
    <mergeCell ref="AT34:CM35"/>
    <mergeCell ref="CZ51:DC51"/>
    <mergeCell ref="AR37:CN37"/>
    <mergeCell ref="AI39:CO39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50:DD50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9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2" t="s">
        <v>107</v>
      </c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</row>
    <row r="3" spans="1:108" ht="18" customHeight="1">
      <c r="A3" s="173" t="s">
        <v>164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</row>
    <row r="5" spans="1:108" s="3" customFormat="1" ht="20.25" customHeight="1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6"/>
      <c r="BU5" s="174" t="s">
        <v>4</v>
      </c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</row>
    <row r="6" spans="1:108" ht="20.25" customHeight="1">
      <c r="A6" s="50"/>
      <c r="B6" s="155" t="s">
        <v>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6"/>
      <c r="BU6" s="177">
        <v>3927037.96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9"/>
    </row>
    <row r="7" spans="1:108" ht="20.25" customHeight="1">
      <c r="A7" s="51"/>
      <c r="B7" s="168" t="s">
        <v>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9"/>
      <c r="BU7" s="162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4"/>
    </row>
    <row r="8" spans="1:108" ht="39.75" customHeight="1">
      <c r="A8" s="52"/>
      <c r="B8" s="155" t="s">
        <v>168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62">
        <v>193401.55</v>
      </c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4"/>
    </row>
    <row r="9" spans="1:108" ht="20.25" customHeight="1">
      <c r="A9" s="51"/>
      <c r="B9" s="160" t="s">
        <v>6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62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4"/>
    </row>
    <row r="10" spans="1:108" ht="20.25" customHeight="1">
      <c r="A10" s="52"/>
      <c r="B10" s="155" t="s">
        <v>108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6"/>
      <c r="BU10" s="157">
        <v>193401.55</v>
      </c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9"/>
    </row>
    <row r="11" spans="1:108" ht="20.25" customHeight="1">
      <c r="A11" s="51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1"/>
      <c r="BU11" s="157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9"/>
    </row>
    <row r="12" spans="1:108" ht="20.25" customHeight="1">
      <c r="A12" s="52"/>
      <c r="B12" s="155" t="s">
        <v>109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6"/>
      <c r="BU12" s="157">
        <v>0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20.25" customHeight="1">
      <c r="A13" s="52"/>
      <c r="B13" s="155" t="s">
        <v>110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6"/>
      <c r="BU13" s="157">
        <v>143138.7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20.25" customHeight="1">
      <c r="A14" s="53"/>
      <c r="B14" s="160" t="s">
        <v>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1"/>
      <c r="BU14" s="157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9"/>
    </row>
    <row r="15" spans="1:108" s="3" customFormat="1" ht="18.75">
      <c r="A15" s="52"/>
      <c r="B15" s="155" t="s">
        <v>109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6"/>
      <c r="BU15" s="157">
        <v>0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8.75">
      <c r="A16" s="50"/>
      <c r="B16" s="155" t="s">
        <v>36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6"/>
      <c r="BU16" s="165">
        <v>530054.24</v>
      </c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7"/>
    </row>
    <row r="17" spans="1:108" ht="18.75">
      <c r="A17" s="51"/>
      <c r="B17" s="168" t="s">
        <v>1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9"/>
      <c r="BU17" s="157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9"/>
    </row>
    <row r="18" spans="1:108" ht="18.75">
      <c r="A18" s="52"/>
      <c r="B18" s="155" t="s">
        <v>113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6"/>
      <c r="BU18" s="162">
        <v>530054.24</v>
      </c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4"/>
    </row>
    <row r="19" spans="1:108" ht="18.75">
      <c r="A19" s="54"/>
      <c r="B19" s="160" t="s">
        <v>6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1"/>
      <c r="BU19" s="162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4"/>
    </row>
    <row r="20" spans="1:108" ht="18.75">
      <c r="A20" s="52"/>
      <c r="B20" s="155" t="s">
        <v>114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62">
        <v>530054.24</v>
      </c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4"/>
    </row>
    <row r="21" spans="1:108" ht="39.75" customHeight="1">
      <c r="A21" s="52"/>
      <c r="B21" s="155" t="s">
        <v>115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57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9"/>
    </row>
    <row r="22" spans="1:108" ht="20.25" customHeight="1">
      <c r="A22" s="54"/>
      <c r="B22" s="170" t="s">
        <v>6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57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20.25" customHeight="1">
      <c r="A23" s="52"/>
      <c r="B23" s="155" t="s">
        <v>111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57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ht="20.25" customHeight="1">
      <c r="A24" s="52"/>
      <c r="B24" s="155" t="s">
        <v>112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6"/>
      <c r="BU24" s="157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20.25" customHeight="1">
      <c r="A25" s="50"/>
      <c r="B25" s="155" t="s">
        <v>37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6"/>
      <c r="BU25" s="165">
        <v>178756</v>
      </c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ht="20.25" customHeight="1">
      <c r="A26" s="55"/>
      <c r="B26" s="168" t="s">
        <v>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9"/>
      <c r="BU26" s="157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ht="20.25" customHeight="1">
      <c r="A27" s="52"/>
      <c r="B27" s="155" t="s">
        <v>116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6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ht="20.25" customHeight="1">
      <c r="A28" s="52"/>
      <c r="B28" s="155" t="s">
        <v>117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6"/>
      <c r="BU28" s="157">
        <v>178756</v>
      </c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ht="20.25" customHeight="1">
      <c r="A29" s="54"/>
      <c r="B29" s="160" t="s">
        <v>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4"/>
    </row>
    <row r="30" spans="1:108" ht="20.25" customHeight="1">
      <c r="A30" s="52"/>
      <c r="B30" s="155" t="s">
        <v>141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6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1"/>
  <sheetViews>
    <sheetView zoomScale="80" zoomScaleNormal="80" zoomScaleSheetLayoutView="100" workbookViewId="0" topLeftCell="A4">
      <pane xSplit="62" ySplit="7" topLeftCell="BK47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72" sqref="CC72:CQ7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7.25390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4.00390625" style="1" customWidth="1"/>
    <col min="158" max="160" width="2.25390625" style="1" customWidth="1"/>
    <col min="161" max="16384" width="0.875" style="1" customWidth="1"/>
  </cols>
  <sheetData>
    <row r="1" ht="3" customHeight="1"/>
    <row r="2" spans="131:156" ht="3" customHeight="1">
      <c r="EA2" s="172" t="s">
        <v>119</v>
      </c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</row>
    <row r="3" spans="131:156" ht="15"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</row>
    <row r="4" spans="1:142" s="3" customFormat="1" ht="28.5" customHeight="1">
      <c r="A4" s="173" t="s">
        <v>229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 t="s">
        <v>47</v>
      </c>
      <c r="AS6" s="272" t="s">
        <v>48</v>
      </c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 t="s">
        <v>49</v>
      </c>
      <c r="BK6" s="274" t="s">
        <v>118</v>
      </c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6"/>
    </row>
    <row r="7" spans="1:157" ht="16.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 t="s">
        <v>34</v>
      </c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 t="s">
        <v>50</v>
      </c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</row>
    <row r="8" spans="1:157" ht="91.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 t="s">
        <v>169</v>
      </c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 t="s">
        <v>160</v>
      </c>
      <c r="CS8" s="272" t="s">
        <v>181</v>
      </c>
      <c r="CT8" s="272" t="s">
        <v>51</v>
      </c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3" t="s">
        <v>56</v>
      </c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2" t="s">
        <v>52</v>
      </c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</row>
    <row r="9" spans="1:157" ht="110.2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2" t="s">
        <v>53</v>
      </c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4" t="s">
        <v>54</v>
      </c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6"/>
    </row>
    <row r="10" spans="1:157" s="2" customFormat="1" ht="15.75" customHeight="1">
      <c r="A10" s="269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1"/>
      <c r="AR10" s="90">
        <v>2</v>
      </c>
      <c r="AS10" s="269">
        <v>3</v>
      </c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1"/>
      <c r="BJ10" s="91">
        <v>4</v>
      </c>
      <c r="BK10" s="269">
        <v>5</v>
      </c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1"/>
      <c r="CC10" s="269">
        <v>6</v>
      </c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1"/>
      <c r="CR10" s="89">
        <v>7</v>
      </c>
      <c r="CS10" s="91">
        <v>8</v>
      </c>
      <c r="CT10" s="269">
        <v>9</v>
      </c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1"/>
      <c r="DI10" s="263">
        <v>10</v>
      </c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5"/>
      <c r="DX10" s="263">
        <v>11</v>
      </c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5"/>
      <c r="EM10" s="263">
        <v>12</v>
      </c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5"/>
    </row>
    <row r="11" spans="1:157" s="4" customFormat="1" ht="18.75">
      <c r="A11" s="266" t="s">
        <v>14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8"/>
      <c r="AR11" s="59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7" t="s">
        <v>55</v>
      </c>
      <c r="BK11" s="257">
        <f>CC11+CR11+CS11+DX11</f>
        <v>23337778</v>
      </c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9"/>
      <c r="CC11" s="257">
        <v>14664835</v>
      </c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9"/>
      <c r="CR11" s="73">
        <v>7434753</v>
      </c>
      <c r="CS11" s="74">
        <v>288190</v>
      </c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9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257">
        <v>950000</v>
      </c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9"/>
      <c r="EM11" s="257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9"/>
    </row>
    <row r="12" spans="1:157" s="4" customFormat="1" ht="15.75" customHeight="1">
      <c r="A12" s="260" t="s">
        <v>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2"/>
      <c r="AR12" s="62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7"/>
      <c r="BK12" s="180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257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9"/>
      <c r="CR12" s="73"/>
      <c r="CS12" s="74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257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9"/>
      <c r="EM12" s="257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9"/>
    </row>
    <row r="13" spans="1:157" s="4" customFormat="1" ht="51.75" customHeight="1">
      <c r="A13" s="215" t="s">
        <v>170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59">
        <v>110</v>
      </c>
      <c r="AS13" s="254" t="s">
        <v>176</v>
      </c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6"/>
      <c r="BJ13" s="77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6" t="s">
        <v>55</v>
      </c>
      <c r="CS13" s="77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90" t="s">
        <v>55</v>
      </c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</row>
    <row r="14" spans="1:157" s="4" customFormat="1" ht="18.75">
      <c r="A14" s="251" t="s">
        <v>57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3"/>
      <c r="AR14" s="59">
        <v>120</v>
      </c>
      <c r="AS14" s="254" t="s">
        <v>177</v>
      </c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6"/>
      <c r="BJ14" s="77"/>
      <c r="BK14" s="180">
        <f>CC14+CR14</f>
        <v>11281359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>
        <v>3914546</v>
      </c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3">
        <v>7366813</v>
      </c>
      <c r="CS14" s="77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</row>
    <row r="15" spans="1:157" s="4" customFormat="1" ht="34.5" customHeight="1">
      <c r="A15" s="251" t="s">
        <v>58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3"/>
      <c r="AR15" s="59">
        <v>130</v>
      </c>
      <c r="AS15" s="254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6"/>
      <c r="BJ15" s="77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6" t="s">
        <v>55</v>
      </c>
      <c r="CS15" s="77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90" t="s">
        <v>55</v>
      </c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</row>
    <row r="16" spans="1:157" s="4" customFormat="1" ht="18.75">
      <c r="A16" s="183" t="s">
        <v>59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R16" s="59">
        <v>150</v>
      </c>
      <c r="AS16" s="254" t="s">
        <v>178</v>
      </c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6"/>
      <c r="BJ16" s="77"/>
      <c r="BK16" s="180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6" t="s">
        <v>55</v>
      </c>
      <c r="CS16" s="77">
        <v>288190</v>
      </c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51" t="s">
        <v>60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3"/>
      <c r="AR17" s="59">
        <v>160</v>
      </c>
      <c r="AS17" s="254" t="s">
        <v>178</v>
      </c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6"/>
      <c r="BJ17" s="77"/>
      <c r="BK17" s="180">
        <v>950000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6" t="s">
        <v>55</v>
      </c>
      <c r="CS17" s="77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950000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</row>
    <row r="18" spans="1:157" s="4" customFormat="1" ht="18.75">
      <c r="A18" s="251" t="s">
        <v>61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3"/>
      <c r="AR18" s="59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0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6" t="s">
        <v>55</v>
      </c>
      <c r="CS18" s="77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90" t="s">
        <v>55</v>
      </c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</row>
    <row r="19" spans="1:157" s="4" customFormat="1" ht="18.75">
      <c r="A19" s="251" t="s">
        <v>62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3"/>
      <c r="AR19" s="59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0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6" t="s">
        <v>55</v>
      </c>
      <c r="CS19" s="77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</row>
    <row r="20" spans="1:157" s="4" customFormat="1" ht="18.75">
      <c r="A20" s="251" t="s">
        <v>63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3"/>
      <c r="AR20" s="59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0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6" t="s">
        <v>55</v>
      </c>
      <c r="CS20" s="77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87">
        <f>BK22+BK34+BK47+BK50+BK73</f>
        <v>23867832.240000002</v>
      </c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9"/>
      <c r="CC21" s="187">
        <f>CC22+CC34+CC47+CC50+CC75+CC76+CC74</f>
        <v>14664835.26</v>
      </c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114">
        <f>CR22+CR34+CR47+CR50+CR75+CR76+CR74</f>
        <v>7588851.38</v>
      </c>
      <c r="CS21" s="124">
        <f>CS22+CS34+CS47+CS50+CS74+CS75+CS76</f>
        <v>288190</v>
      </c>
      <c r="CT21" s="188">
        <f>CT22+CT34+CT47+CT50</f>
        <v>0</v>
      </c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9"/>
      <c r="DI21" s="187">
        <f>DI22+DI34+DI47+DI50</f>
        <v>0</v>
      </c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9"/>
      <c r="DX21" s="187">
        <f>DX22+DX34+DX50+DX74+DV75</f>
        <v>1325955.6</v>
      </c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9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</row>
    <row r="22" spans="1:157" s="4" customFormat="1" ht="18.75">
      <c r="A22" s="183" t="s">
        <v>72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6"/>
      <c r="AR22" s="59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2">
        <v>210</v>
      </c>
      <c r="BK22" s="187">
        <f>CC22+CR22+CS22+CT22+DI22+DX22</f>
        <v>17195143.62</v>
      </c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9"/>
      <c r="CC22" s="187">
        <f>CC23+CC26</f>
        <v>14581204</v>
      </c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9"/>
      <c r="CR22" s="114">
        <f>CR23+CR26</f>
        <v>2325749.62</v>
      </c>
      <c r="CS22" s="116">
        <f>CS23+CS26</f>
        <v>288190</v>
      </c>
      <c r="CT22" s="188">
        <f>CT23+CT26</f>
        <v>0</v>
      </c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9"/>
      <c r="DI22" s="187">
        <f>DI23+DI26</f>
        <v>0</v>
      </c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9"/>
      <c r="DX22" s="187">
        <f>DX23+DX26</f>
        <v>0</v>
      </c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9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</row>
    <row r="23" spans="1:157" s="4" customFormat="1" ht="33" customHeight="1">
      <c r="A23" s="215" t="s">
        <v>65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59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2" t="s">
        <v>180</v>
      </c>
      <c r="BK23" s="187">
        <f aca="true" t="shared" si="0" ref="BK23:BK53">CC23+CR23+CS23+CT23+DI23+DX23</f>
        <v>17195143.62</v>
      </c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9"/>
      <c r="CC23" s="187">
        <f>SUM(CC24:CQ25)</f>
        <v>14581204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9"/>
      <c r="CR23" s="116">
        <f>SUM(CR24:CR25)</f>
        <v>2325749.62</v>
      </c>
      <c r="CS23" s="115">
        <f>SUM(CS24:CS25)</f>
        <v>288190</v>
      </c>
      <c r="CT23" s="188">
        <f>SUM(CT24:DH25)</f>
        <v>0</v>
      </c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9"/>
      <c r="DI23" s="187">
        <f>SUM(DI24:DW25)</f>
        <v>0</v>
      </c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9"/>
      <c r="DX23" s="187">
        <f>SUM(DX24:EL25)</f>
        <v>0</v>
      </c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9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</row>
    <row r="24" spans="1:157" s="4" customFormat="1" ht="18.75" customHeight="1">
      <c r="A24" s="183" t="s">
        <v>15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6"/>
      <c r="AR24" s="62"/>
      <c r="AS24" s="184">
        <v>111</v>
      </c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6"/>
      <c r="BJ24" s="80" t="s">
        <v>185</v>
      </c>
      <c r="BK24" s="187">
        <f t="shared" si="0"/>
        <v>13206711.94</v>
      </c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9"/>
      <c r="CC24" s="180">
        <v>11199082</v>
      </c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6">
        <v>1786289.94</v>
      </c>
      <c r="CS24" s="77">
        <v>221340</v>
      </c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</row>
    <row r="25" spans="1:157" s="4" customFormat="1" ht="18.75">
      <c r="A25" s="183" t="s">
        <v>135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6"/>
      <c r="AR25" s="62"/>
      <c r="AS25" s="184">
        <v>119</v>
      </c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6"/>
      <c r="BJ25" s="80" t="s">
        <v>186</v>
      </c>
      <c r="BK25" s="187">
        <f t="shared" si="0"/>
        <v>3988431.68</v>
      </c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9"/>
      <c r="CC25" s="180">
        <v>3382122</v>
      </c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6">
        <v>539459.68</v>
      </c>
      <c r="CS25" s="77">
        <v>66850</v>
      </c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3"/>
      <c r="AS26" s="245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87"/>
      <c r="BK26" s="248">
        <f t="shared" si="0"/>
        <v>0</v>
      </c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50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2"/>
      <c r="CS26" s="83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6">
        <v>220</v>
      </c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80"/>
      <c r="BK27" s="187">
        <f t="shared" si="0"/>
        <v>0</v>
      </c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9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77"/>
      <c r="CS27" s="77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</row>
    <row r="28" spans="1:157" s="4" customFormat="1" ht="18.75" customHeight="1" hidden="1">
      <c r="A28" s="235" t="s">
        <v>67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7"/>
      <c r="AR28" s="64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81"/>
      <c r="BK28" s="187">
        <f t="shared" si="0"/>
        <v>0</v>
      </c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79"/>
      <c r="CS28" s="78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2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80"/>
      <c r="BK29" s="187">
        <f t="shared" si="0"/>
        <v>0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9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76"/>
      <c r="CS29" s="77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</row>
    <row r="30" spans="1:157" s="4" customFormat="1" ht="18.75" customHeight="1" hidden="1">
      <c r="A30" s="215" t="s">
        <v>68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2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80"/>
      <c r="BK30" s="187">
        <f t="shared" si="0"/>
        <v>0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6"/>
      <c r="CS30" s="77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8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</row>
    <row r="31" spans="1:157" s="4" customFormat="1" ht="36.75" customHeight="1" hidden="1">
      <c r="A31" s="215" t="s">
        <v>69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2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80"/>
      <c r="BK31" s="187">
        <f t="shared" si="0"/>
        <v>0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76"/>
      <c r="CS31" s="77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8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2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80"/>
      <c r="BK32" s="187">
        <f t="shared" si="0"/>
        <v>0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9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76"/>
      <c r="CS32" s="77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2"/>
      <c r="AS33" s="184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6"/>
      <c r="BJ33" s="80"/>
      <c r="BK33" s="187">
        <f t="shared" si="0"/>
        <v>0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6"/>
      <c r="CS33" s="77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15" t="s">
        <v>70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59">
        <v>230</v>
      </c>
      <c r="AS34" s="184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6"/>
      <c r="BJ34" s="112">
        <v>290</v>
      </c>
      <c r="BK34" s="187">
        <f>CC34+CR34+CS34+CT34+DI34+DX34</f>
        <v>958451</v>
      </c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9"/>
      <c r="CC34" s="187">
        <f>SUM(CC36:CQ42)</f>
        <v>0</v>
      </c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9"/>
      <c r="CR34" s="116">
        <f>SUM(CR36:CR42)</f>
        <v>951951</v>
      </c>
      <c r="CS34" s="115">
        <f>SUM(CS36:CS42)</f>
        <v>0</v>
      </c>
      <c r="CT34" s="188">
        <f>SUM(CT36:DF42)</f>
        <v>0</v>
      </c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9"/>
      <c r="DI34" s="187">
        <f>SUM(DI36:DV42)</f>
        <v>0</v>
      </c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9"/>
      <c r="DX34" s="187">
        <f>SUM(DX36:EL42)</f>
        <v>6500</v>
      </c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9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</row>
    <row r="35" spans="1:157" s="4" customFormat="1" ht="15" customHeight="1">
      <c r="A35" s="215" t="s">
        <v>71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2"/>
      <c r="AS35" s="184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6"/>
      <c r="BJ35" s="80"/>
      <c r="BK35" s="196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8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6"/>
      <c r="CS35" s="77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30" t="s">
        <v>73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2"/>
      <c r="AS36" s="184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6"/>
      <c r="BJ36" s="80"/>
      <c r="BK36" s="187">
        <f t="shared" si="0"/>
        <v>0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6"/>
      <c r="CS36" s="77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15" t="s">
        <v>75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2"/>
      <c r="AS37" s="184">
        <v>831</v>
      </c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6"/>
      <c r="BJ37" s="80" t="s">
        <v>214</v>
      </c>
      <c r="BK37" s="187">
        <f t="shared" si="0"/>
        <v>0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7"/>
      <c r="CS37" s="76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2"/>
      <c r="AS38" s="184">
        <v>244</v>
      </c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6"/>
      <c r="BJ38" s="80" t="s">
        <v>217</v>
      </c>
      <c r="BK38" s="187">
        <f t="shared" si="0"/>
        <v>0</v>
      </c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7"/>
      <c r="CS38" s="76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15" t="s">
        <v>219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2"/>
      <c r="AS39" s="184">
        <v>853</v>
      </c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6"/>
      <c r="BJ39" s="80" t="s">
        <v>218</v>
      </c>
      <c r="BK39" s="187">
        <f t="shared" si="0"/>
        <v>3000</v>
      </c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7"/>
      <c r="CS39" s="76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>
        <v>3000</v>
      </c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15" t="s">
        <v>74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2"/>
      <c r="AS40" s="184">
        <v>851</v>
      </c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6"/>
      <c r="BJ40" s="80" t="s">
        <v>184</v>
      </c>
      <c r="BK40" s="187">
        <f t="shared" si="0"/>
        <v>951951</v>
      </c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7">
        <v>951951</v>
      </c>
      <c r="CS40" s="76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15" t="s">
        <v>215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2"/>
      <c r="AS41" s="184">
        <v>852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6"/>
      <c r="BJ41" s="80" t="s">
        <v>184</v>
      </c>
      <c r="BK41" s="187">
        <f t="shared" si="0"/>
        <v>3500</v>
      </c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7"/>
      <c r="CS41" s="76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>
        <v>3500</v>
      </c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15" t="s">
        <v>216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2"/>
      <c r="AS42" s="184">
        <v>853</v>
      </c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6"/>
      <c r="BJ42" s="80" t="s">
        <v>184</v>
      </c>
      <c r="BK42" s="187">
        <f t="shared" si="0"/>
        <v>0</v>
      </c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7"/>
      <c r="CS42" s="76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83" t="s">
        <v>24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R43" s="59">
        <v>240</v>
      </c>
      <c r="AS43" s="184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6"/>
      <c r="BJ43" s="80"/>
      <c r="BK43" s="187">
        <f t="shared" si="0"/>
        <v>0</v>
      </c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6"/>
      <c r="CS43" s="77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5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hidden="1">
      <c r="A44" s="215" t="s">
        <v>71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2"/>
      <c r="AS44" s="184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6"/>
      <c r="BJ44" s="80"/>
      <c r="BK44" s="187">
        <f t="shared" si="0"/>
        <v>0</v>
      </c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6"/>
      <c r="CS44" s="77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5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83" t="s">
        <v>29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6"/>
      <c r="AR45" s="62"/>
      <c r="AS45" s="184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6"/>
      <c r="BJ45" s="80"/>
      <c r="BK45" s="187">
        <f t="shared" si="0"/>
        <v>0</v>
      </c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6"/>
      <c r="CS45" s="77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5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83" t="s">
        <v>76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6"/>
      <c r="AR46" s="62"/>
      <c r="AS46" s="184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6"/>
      <c r="BJ46" s="80"/>
      <c r="BK46" s="187">
        <f t="shared" si="0"/>
        <v>0</v>
      </c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6"/>
      <c r="CS46" s="77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5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15" t="s">
        <v>77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59">
        <v>250</v>
      </c>
      <c r="AS47" s="184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6"/>
      <c r="BJ47" s="80"/>
      <c r="BK47" s="187">
        <f t="shared" si="0"/>
        <v>0</v>
      </c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9"/>
      <c r="CC47" s="187">
        <f>CC49</f>
        <v>0</v>
      </c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9"/>
      <c r="CR47" s="114">
        <f>CR49</f>
        <v>0</v>
      </c>
      <c r="CS47" s="116">
        <f>CS49</f>
        <v>0</v>
      </c>
      <c r="CT47" s="187">
        <f>CT49</f>
        <v>0</v>
      </c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9"/>
      <c r="DI47" s="187">
        <f>DI49</f>
        <v>0</v>
      </c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9"/>
      <c r="DX47" s="187">
        <f>DX49</f>
        <v>0</v>
      </c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9"/>
      <c r="EM47" s="187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9"/>
    </row>
    <row r="48" spans="1:157" s="4" customFormat="1" ht="14.25" customHeight="1">
      <c r="A48" s="230" t="s">
        <v>71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2"/>
      <c r="AS48" s="184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6"/>
      <c r="BJ48" s="80"/>
      <c r="BK48" s="196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8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6"/>
      <c r="CS48" s="77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2"/>
      <c r="AS49" s="206">
        <v>244</v>
      </c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80" t="s">
        <v>184</v>
      </c>
      <c r="BK49" s="187">
        <f>CC49+CR49+CS49+CT49+DI49+DX49</f>
        <v>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6"/>
      <c r="CS49" s="77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87">
        <f>CC50+CR50+CS50+CT50+DI50+DX50</f>
        <v>5676618.43</v>
      </c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9"/>
      <c r="CC50" s="187">
        <f>CC52+CC53+CC54+CC55+CC56+CC60+CC63+CC66</f>
        <v>60630</v>
      </c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9"/>
      <c r="CR50" s="114">
        <f>CR52+CR53+CR54+CR55+CR56+CR60+CR62+CR63+CR66+CR61</f>
        <v>4296532.83</v>
      </c>
      <c r="CS50" s="116">
        <f>CS52+CS53+CS54+CS55+CS56+CS60+CS63+CS66</f>
        <v>0</v>
      </c>
      <c r="CT50" s="187">
        <f>CT52+CT53+CT54+CT55+CT56+CT60+CT63+CT66</f>
        <v>0</v>
      </c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9"/>
      <c r="DI50" s="187">
        <f>DI52+DI53+DI54+DI55+DI56+DI60+DI63+DI66</f>
        <v>0</v>
      </c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9"/>
      <c r="DX50" s="187">
        <f>DX52+DX53+DX54+DX55+DX56+DX60+DX63+DX66</f>
        <v>1319455.6</v>
      </c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9"/>
      <c r="EM50" s="187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9"/>
    </row>
    <row r="51" spans="1:157" s="4" customFormat="1" ht="15" customHeight="1">
      <c r="A51" s="215" t="s">
        <v>71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2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0"/>
      <c r="BK51" s="196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8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6"/>
      <c r="CS51" s="77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83" t="s">
        <v>17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6"/>
      <c r="AR52" s="62"/>
      <c r="AS52" s="184">
        <v>244</v>
      </c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6"/>
      <c r="BJ52" s="80" t="s">
        <v>187</v>
      </c>
      <c r="BK52" s="187">
        <f t="shared" si="0"/>
        <v>81580.06</v>
      </c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6">
        <v>81580.06</v>
      </c>
      <c r="CS52" s="77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</row>
    <row r="53" spans="1:157" s="4" customFormat="1" ht="18.75">
      <c r="A53" s="183" t="s">
        <v>18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6"/>
      <c r="AR53" s="62"/>
      <c r="AS53" s="184">
        <v>244</v>
      </c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6"/>
      <c r="BJ53" s="80" t="s">
        <v>188</v>
      </c>
      <c r="BK53" s="187">
        <f t="shared" si="0"/>
        <v>0</v>
      </c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6"/>
      <c r="CS53" s="77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</row>
    <row r="54" spans="1:157" s="4" customFormat="1" ht="18.75">
      <c r="A54" s="183" t="s">
        <v>19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6"/>
      <c r="AR54" s="62"/>
      <c r="AS54" s="184">
        <v>244</v>
      </c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6"/>
      <c r="BJ54" s="80" t="s">
        <v>189</v>
      </c>
      <c r="BK54" s="187">
        <f>CC54+CR54+CS54+CT54+DI54+DX54</f>
        <v>2401571.36</v>
      </c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6">
        <v>2401571.36</v>
      </c>
      <c r="CS54" s="77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</row>
    <row r="55" spans="1:157" s="4" customFormat="1" ht="18.75">
      <c r="A55" s="183" t="s">
        <v>20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6"/>
      <c r="AR55" s="62"/>
      <c r="AS55" s="206">
        <v>244</v>
      </c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80" t="s">
        <v>190</v>
      </c>
      <c r="BK55" s="187">
        <f aca="true" t="shared" si="1" ref="BK55:BK85">CC55+CR55+CS55+CT55+DI55+DX55</f>
        <v>0</v>
      </c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9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77"/>
      <c r="CS55" s="77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</row>
    <row r="56" spans="1:157" s="4" customFormat="1" ht="18.75">
      <c r="A56" s="183" t="s">
        <v>79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6"/>
      <c r="AR56" s="62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112">
        <v>225</v>
      </c>
      <c r="BK56" s="187">
        <f t="shared" si="1"/>
        <v>890960.56</v>
      </c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9"/>
      <c r="CC56" s="211">
        <f>SUM(CC58:CQ59)</f>
        <v>0</v>
      </c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117">
        <f>SUM(CR57:CR59)</f>
        <v>514460.56</v>
      </c>
      <c r="CS56" s="117">
        <f>SUM(CS57:CS59)</f>
        <v>0</v>
      </c>
      <c r="CT56" s="211">
        <f>SUM(CT57:DH59)</f>
        <v>0</v>
      </c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>
        <f>SUM(DI57:DW59)</f>
        <v>0</v>
      </c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2">
        <f>SUM(DX57:EL59)</f>
        <v>376500</v>
      </c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4"/>
      <c r="EM56" s="212"/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4"/>
    </row>
    <row r="57" spans="1:157" s="4" customFormat="1" ht="18.75">
      <c r="A57" s="183" t="s">
        <v>79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6"/>
      <c r="AR57" s="62"/>
      <c r="AS57" s="206">
        <v>244</v>
      </c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80" t="s">
        <v>197</v>
      </c>
      <c r="BK57" s="187">
        <f t="shared" si="1"/>
        <v>890960.56</v>
      </c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7">
        <v>514460.56</v>
      </c>
      <c r="CS57" s="77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80">
        <v>376500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83" t="s">
        <v>221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6"/>
      <c r="AR58" s="62"/>
      <c r="AS58" s="206">
        <v>243</v>
      </c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80" t="s">
        <v>198</v>
      </c>
      <c r="BK58" s="187">
        <f t="shared" si="1"/>
        <v>0</v>
      </c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7"/>
      <c r="CS58" s="77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83" t="s">
        <v>220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6"/>
      <c r="AR59" s="62"/>
      <c r="AS59" s="206">
        <v>244</v>
      </c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80" t="s">
        <v>196</v>
      </c>
      <c r="BK59" s="187">
        <f t="shared" si="1"/>
        <v>0</v>
      </c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7"/>
      <c r="CS59" s="77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80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83" t="s">
        <v>21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6"/>
      <c r="AR60" s="62"/>
      <c r="AS60" s="206">
        <v>244</v>
      </c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80" t="s">
        <v>191</v>
      </c>
      <c r="BK60" s="187">
        <f t="shared" si="1"/>
        <v>508363.85</v>
      </c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7">
        <v>428363.85</v>
      </c>
      <c r="CS60" s="77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>
        <v>80000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</row>
    <row r="61" spans="1:157" s="4" customFormat="1" ht="41.25" customHeight="1">
      <c r="A61" s="183" t="s">
        <v>259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6"/>
      <c r="AR61" s="62"/>
      <c r="AS61" s="184">
        <v>244</v>
      </c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6"/>
      <c r="BG61" s="112"/>
      <c r="BH61" s="112"/>
      <c r="BI61" s="112"/>
      <c r="BJ61" s="80" t="s">
        <v>258</v>
      </c>
      <c r="BK61" s="187">
        <f>CC61+CR61+CS61</f>
        <v>339349</v>
      </c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9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2"/>
      <c r="CR61" s="77">
        <v>339349</v>
      </c>
      <c r="CS61" s="77"/>
      <c r="CT61" s="180"/>
      <c r="CU61" s="181"/>
      <c r="CV61" s="181"/>
      <c r="CW61" s="181"/>
      <c r="CX61" s="181"/>
      <c r="CY61" s="181"/>
      <c r="CZ61" s="181"/>
      <c r="DA61" s="181"/>
      <c r="DB61" s="181"/>
      <c r="DC61" s="76"/>
      <c r="DD61" s="76"/>
      <c r="DE61" s="84"/>
      <c r="DF61" s="77"/>
      <c r="DG61" s="77"/>
      <c r="DH61" s="77"/>
      <c r="DI61" s="180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84"/>
      <c r="DW61" s="77"/>
      <c r="DX61" s="180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2"/>
      <c r="EM61" s="180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2"/>
    </row>
    <row r="62" spans="1:157" s="4" customFormat="1" ht="19.5" customHeight="1">
      <c r="A62" s="183" t="s">
        <v>228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6"/>
      <c r="AR62" s="62"/>
      <c r="AS62" s="184">
        <v>244</v>
      </c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6"/>
      <c r="BG62" s="112"/>
      <c r="BH62" s="112"/>
      <c r="BI62" s="112"/>
      <c r="BJ62" s="113" t="s">
        <v>227</v>
      </c>
      <c r="BK62" s="118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20"/>
      <c r="CC62" s="180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2"/>
      <c r="CR62" s="77">
        <v>4850</v>
      </c>
      <c r="CS62" s="77"/>
      <c r="CT62" s="180"/>
      <c r="CU62" s="181"/>
      <c r="CV62" s="181"/>
      <c r="CW62" s="181"/>
      <c r="CX62" s="181"/>
      <c r="CY62" s="181"/>
      <c r="CZ62" s="181"/>
      <c r="DA62" s="181"/>
      <c r="DB62" s="181"/>
      <c r="DC62" s="76"/>
      <c r="DD62" s="76"/>
      <c r="DE62" s="84"/>
      <c r="DF62" s="77"/>
      <c r="DG62" s="77"/>
      <c r="DH62" s="77"/>
      <c r="DI62" s="180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84"/>
      <c r="DW62" s="77"/>
      <c r="DX62" s="180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2"/>
      <c r="EM62" s="180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2"/>
    </row>
    <row r="63" spans="1:157" s="4" customFormat="1" ht="18.75">
      <c r="A63" s="183" t="s">
        <v>22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6"/>
      <c r="AR63" s="65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112">
        <v>310</v>
      </c>
      <c r="BK63" s="187">
        <f t="shared" si="1"/>
        <v>270000</v>
      </c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9"/>
      <c r="CC63" s="211">
        <f>SUM(CC64:CQ65)</f>
        <v>0</v>
      </c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117">
        <f>SUM(CR64:CR65)</f>
        <v>0</v>
      </c>
      <c r="CS63" s="117">
        <f>SUM(CS64:CS65)</f>
        <v>0</v>
      </c>
      <c r="CT63" s="211">
        <f>SUM(CT64:DF65)</f>
        <v>0</v>
      </c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>
        <f>SUM(DI64:DW65)</f>
        <v>0</v>
      </c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2">
        <f>SUM(DX64:EL65)</f>
        <v>270000</v>
      </c>
      <c r="DY63" s="213"/>
      <c r="DZ63" s="213"/>
      <c r="EA63" s="213"/>
      <c r="EB63" s="213"/>
      <c r="EC63" s="213"/>
      <c r="ED63" s="213"/>
      <c r="EE63" s="213"/>
      <c r="EF63" s="213"/>
      <c r="EG63" s="213"/>
      <c r="EH63" s="213"/>
      <c r="EI63" s="213"/>
      <c r="EJ63" s="213"/>
      <c r="EK63" s="213"/>
      <c r="EL63" s="214"/>
      <c r="EM63" s="212"/>
      <c r="EN63" s="213"/>
      <c r="EO63" s="213"/>
      <c r="EP63" s="213"/>
      <c r="EQ63" s="213"/>
      <c r="ER63" s="213"/>
      <c r="ES63" s="213"/>
      <c r="ET63" s="213"/>
      <c r="EU63" s="213"/>
      <c r="EV63" s="213"/>
      <c r="EW63" s="213"/>
      <c r="EX63" s="213"/>
      <c r="EY63" s="213"/>
      <c r="EZ63" s="213"/>
      <c r="FA63" s="214"/>
    </row>
    <row r="64" spans="1:157" s="4" customFormat="1" ht="18.75">
      <c r="A64" s="183" t="s">
        <v>22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6"/>
      <c r="AR64" s="65"/>
      <c r="AS64" s="206">
        <v>244</v>
      </c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80" t="s">
        <v>192</v>
      </c>
      <c r="BK64" s="187">
        <f t="shared" si="1"/>
        <v>270000</v>
      </c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9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77"/>
      <c r="CS64" s="77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>
        <v>270000</v>
      </c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80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18.75">
      <c r="A65" s="183" t="s">
        <v>22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6"/>
      <c r="AR65" s="65"/>
      <c r="AS65" s="206">
        <v>244</v>
      </c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80" t="s">
        <v>193</v>
      </c>
      <c r="BK65" s="187">
        <f t="shared" si="1"/>
        <v>0</v>
      </c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9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77"/>
      <c r="CS65" s="77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80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2"/>
    </row>
    <row r="66" spans="1:157" s="4" customFormat="1" ht="19.5" customHeight="1">
      <c r="A66" s="183" t="s">
        <v>23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6"/>
      <c r="AR66" s="62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112" t="s">
        <v>226</v>
      </c>
      <c r="BK66" s="187">
        <f t="shared" si="1"/>
        <v>1179943.6</v>
      </c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9"/>
      <c r="CC66" s="207">
        <f>SUM(CC67:CQ72)</f>
        <v>60630</v>
      </c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4">
        <f>SUM(CR67:CR72)</f>
        <v>526358</v>
      </c>
      <c r="CS66" s="74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>
        <f>SUM(DX67:EL72)</f>
        <v>592955.6</v>
      </c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8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10"/>
    </row>
    <row r="67" spans="1:157" s="4" customFormat="1" ht="19.5" customHeight="1">
      <c r="A67" s="183" t="s">
        <v>202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6"/>
      <c r="AR67" s="62"/>
      <c r="AS67" s="206">
        <v>244</v>
      </c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113" t="s">
        <v>208</v>
      </c>
      <c r="BK67" s="187">
        <f t="shared" si="1"/>
        <v>13955.6</v>
      </c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9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77">
        <v>3000</v>
      </c>
      <c r="CS67" s="77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9">
        <v>10955.6</v>
      </c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3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5"/>
    </row>
    <row r="68" spans="1:157" s="4" customFormat="1" ht="19.5" customHeight="1">
      <c r="A68" s="183" t="s">
        <v>203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6"/>
      <c r="AR68" s="62"/>
      <c r="AS68" s="206">
        <v>244</v>
      </c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113" t="s">
        <v>209</v>
      </c>
      <c r="BK68" s="187">
        <f t="shared" si="1"/>
        <v>453758</v>
      </c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9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77">
        <v>433758</v>
      </c>
      <c r="CS68" s="77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>
        <v>20000</v>
      </c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3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5"/>
    </row>
    <row r="69" spans="1:157" s="4" customFormat="1" ht="19.5" customHeight="1">
      <c r="A69" s="183" t="s">
        <v>204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6"/>
      <c r="AR69" s="62"/>
      <c r="AS69" s="206">
        <v>244</v>
      </c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113" t="s">
        <v>210</v>
      </c>
      <c r="BK69" s="187">
        <f t="shared" si="1"/>
        <v>243600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9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77">
        <v>28600</v>
      </c>
      <c r="CS69" s="77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>
        <v>215000</v>
      </c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3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5"/>
    </row>
    <row r="70" spans="1:157" s="4" customFormat="1" ht="19.5" customHeight="1">
      <c r="A70" s="183" t="s">
        <v>205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62"/>
      <c r="AS70" s="206">
        <v>244</v>
      </c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113" t="s">
        <v>211</v>
      </c>
      <c r="BK70" s="187">
        <f t="shared" si="1"/>
        <v>135000</v>
      </c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9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77">
        <v>5000</v>
      </c>
      <c r="CS70" s="77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>
        <v>130000</v>
      </c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3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5"/>
    </row>
    <row r="71" spans="1:157" s="4" customFormat="1" ht="19.5" customHeight="1">
      <c r="A71" s="183" t="s">
        <v>206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65"/>
      <c r="AS71" s="206">
        <v>244</v>
      </c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113" t="s">
        <v>213</v>
      </c>
      <c r="BK71" s="187">
        <f t="shared" si="1"/>
        <v>333630</v>
      </c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9"/>
      <c r="CC71" s="190">
        <v>60630</v>
      </c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77">
        <v>56000</v>
      </c>
      <c r="CS71" s="77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>
        <v>217000</v>
      </c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3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5"/>
    </row>
    <row r="72" spans="1:157" s="4" customFormat="1" ht="19.5" customHeight="1">
      <c r="A72" s="183" t="s">
        <v>207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6"/>
      <c r="AR72" s="62"/>
      <c r="AS72" s="206">
        <v>244</v>
      </c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113" t="s">
        <v>212</v>
      </c>
      <c r="BK72" s="187">
        <f t="shared" si="1"/>
        <v>0</v>
      </c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9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77"/>
      <c r="CS72" s="77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3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5"/>
    </row>
    <row r="73" spans="1:157" s="4" customFormat="1" ht="19.5" customHeight="1">
      <c r="A73" s="183" t="s">
        <v>16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6"/>
      <c r="AR73" s="62"/>
      <c r="AS73" s="184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6"/>
      <c r="BG73" s="112"/>
      <c r="BH73" s="112"/>
      <c r="BI73" s="112"/>
      <c r="BJ73" s="112">
        <v>266</v>
      </c>
      <c r="BK73" s="187">
        <f t="shared" si="1"/>
        <v>37619.19</v>
      </c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9"/>
      <c r="CC73" s="180">
        <v>23001.26</v>
      </c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7">
        <f>CR74+CR75</f>
        <v>14617.93</v>
      </c>
      <c r="CS73" s="77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7"/>
      <c r="DG73" s="77"/>
      <c r="DH73" s="77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84"/>
      <c r="DW73" s="77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93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5"/>
    </row>
    <row r="74" spans="1:157" s="4" customFormat="1" ht="19.5" customHeight="1">
      <c r="A74" s="183" t="s">
        <v>194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6"/>
      <c r="AR74" s="62"/>
      <c r="AS74" s="184">
        <v>112</v>
      </c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6"/>
      <c r="BG74" s="112"/>
      <c r="BH74" s="112"/>
      <c r="BI74" s="112"/>
      <c r="BJ74" s="80" t="s">
        <v>199</v>
      </c>
      <c r="BK74" s="187">
        <f t="shared" si="1"/>
        <v>2400</v>
      </c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7">
        <v>2400</v>
      </c>
      <c r="CS74" s="77">
        <v>0</v>
      </c>
      <c r="CT74" s="180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2"/>
      <c r="DF74" s="77"/>
      <c r="DG74" s="77"/>
      <c r="DH74" s="77"/>
      <c r="DI74" s="180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2"/>
      <c r="DW74" s="77"/>
      <c r="DX74" s="180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93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5"/>
    </row>
    <row r="75" spans="1:157" s="4" customFormat="1" ht="19.5" customHeight="1">
      <c r="A75" s="183" t="s">
        <v>195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6"/>
      <c r="AR75" s="62"/>
      <c r="AS75" s="184">
        <v>111</v>
      </c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6"/>
      <c r="BG75" s="112"/>
      <c r="BH75" s="112"/>
      <c r="BI75" s="112"/>
      <c r="BJ75" s="80" t="s">
        <v>199</v>
      </c>
      <c r="BK75" s="187">
        <f>CC75+CR75+CS75</f>
        <v>35219.19</v>
      </c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9"/>
      <c r="CC75" s="180">
        <v>23001.26</v>
      </c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2"/>
      <c r="CR75" s="77">
        <v>12217.93</v>
      </c>
      <c r="CS75" s="77">
        <v>0</v>
      </c>
      <c r="CT75" s="180"/>
      <c r="CU75" s="181"/>
      <c r="CV75" s="181"/>
      <c r="CW75" s="181"/>
      <c r="CX75" s="181"/>
      <c r="CY75" s="181"/>
      <c r="CZ75" s="181"/>
      <c r="DA75" s="181"/>
      <c r="DB75" s="182"/>
      <c r="DC75" s="77"/>
      <c r="DD75" s="77"/>
      <c r="DE75" s="180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2"/>
      <c r="DV75" s="180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2"/>
      <c r="EM75" s="193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5"/>
    </row>
    <row r="76" spans="1:157" s="4" customFormat="1" ht="37.5" customHeight="1">
      <c r="A76" s="183" t="s">
        <v>43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6"/>
      <c r="AR76" s="59">
        <v>300</v>
      </c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80"/>
      <c r="BK76" s="187">
        <f t="shared" si="1"/>
        <v>0</v>
      </c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9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77"/>
      <c r="CS76" s="77">
        <v>0</v>
      </c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3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5"/>
    </row>
    <row r="77" spans="1:157" s="4" customFormat="1" ht="15" customHeight="1">
      <c r="A77" s="202" t="s">
        <v>1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4"/>
      <c r="AR77" s="6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80"/>
      <c r="BK77" s="196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8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77"/>
      <c r="CS77" s="77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</row>
    <row r="78" spans="1:157" s="4" customFormat="1" ht="18.75">
      <c r="A78" s="183" t="s">
        <v>80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6"/>
      <c r="AR78" s="59">
        <v>310</v>
      </c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80"/>
      <c r="BK78" s="187">
        <f t="shared" si="1"/>
        <v>100000</v>
      </c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9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77"/>
      <c r="CS78" s="77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80"/>
      <c r="DX78" s="199">
        <v>100000</v>
      </c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</row>
    <row r="79" spans="1:157" s="4" customFormat="1" ht="18.75">
      <c r="A79" s="183" t="s">
        <v>81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6"/>
      <c r="AR79" s="59">
        <v>320</v>
      </c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80"/>
      <c r="BK79" s="187">
        <f t="shared" si="1"/>
        <v>0</v>
      </c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9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77"/>
      <c r="CS79" s="77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1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</row>
    <row r="80" spans="1:157" s="4" customFormat="1" ht="18.75">
      <c r="A80" s="183" t="s">
        <v>82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6"/>
      <c r="AR80" s="59">
        <v>400</v>
      </c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80"/>
      <c r="BK80" s="187">
        <f t="shared" si="1"/>
        <v>0</v>
      </c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9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77"/>
      <c r="CS80" s="77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8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80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2"/>
      <c r="EM80" s="193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5"/>
    </row>
    <row r="81" spans="1:157" s="4" customFormat="1" ht="18.75">
      <c r="A81" s="183" t="s">
        <v>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6"/>
      <c r="AR81" s="6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80"/>
      <c r="BK81" s="196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8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77"/>
      <c r="CS81" s="77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8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</row>
    <row r="82" spans="1:157" s="4" customFormat="1" ht="18.75">
      <c r="A82" s="183" t="s">
        <v>83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6"/>
      <c r="AR82" s="59">
        <v>410</v>
      </c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80"/>
      <c r="BK82" s="187">
        <f t="shared" si="1"/>
        <v>0</v>
      </c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9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77"/>
      <c r="CS82" s="77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</row>
    <row r="83" spans="1:157" s="4" customFormat="1" ht="18.75">
      <c r="A83" s="183" t="s">
        <v>84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6"/>
      <c r="AR83" s="59">
        <v>420</v>
      </c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80"/>
      <c r="BK83" s="187">
        <f t="shared" si="1"/>
        <v>0</v>
      </c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9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77"/>
      <c r="CS83" s="77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</row>
    <row r="84" spans="1:157" s="4" customFormat="1" ht="18.75">
      <c r="A84" s="183" t="s">
        <v>85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6"/>
      <c r="AR84" s="59">
        <v>500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7" t="s">
        <v>55</v>
      </c>
      <c r="BK84" s="187">
        <f t="shared" si="1"/>
        <v>530054.24</v>
      </c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6">
        <v>154098.64</v>
      </c>
      <c r="CS84" s="77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>
        <v>375955.6</v>
      </c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spans="1:157" s="4" customFormat="1" ht="18.75">
      <c r="A85" s="183" t="s">
        <v>86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6"/>
      <c r="AR85" s="59">
        <v>600</v>
      </c>
      <c r="AS85" s="180" t="s">
        <v>55</v>
      </c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2"/>
      <c r="BJ85" s="77" t="s">
        <v>55</v>
      </c>
      <c r="BK85" s="187">
        <f t="shared" si="1"/>
        <v>0</v>
      </c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9"/>
      <c r="CC85" s="180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2"/>
      <c r="CR85" s="76"/>
      <c r="CS85" s="77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2"/>
      <c r="DI85" s="180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2"/>
      <c r="DX85" s="180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2"/>
      <c r="EM85" s="180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2"/>
    </row>
    <row r="86" ht="10.5" customHeight="1"/>
    <row r="87" spans="1:157" ht="39.75" customHeight="1">
      <c r="A87" s="137" t="s">
        <v>94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6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37.5" customHeight="1">
      <c r="A89" s="137" t="s">
        <v>87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  <row r="90" spans="1:157" ht="18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66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</row>
    <row r="91" spans="1:157" ht="57.75" customHeight="1">
      <c r="A91" s="137" t="s">
        <v>95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</row>
  </sheetData>
  <sheetProtection/>
  <mergeCells count="627">
    <mergeCell ref="A62:AQ62"/>
    <mergeCell ref="AS62:BF62"/>
    <mergeCell ref="CC62:CQ62"/>
    <mergeCell ref="CT62:DB62"/>
    <mergeCell ref="DI62:DU62"/>
    <mergeCell ref="EM62:FA62"/>
    <mergeCell ref="DX62:EL62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I72"/>
    <mergeCell ref="BK72:CB72"/>
    <mergeCell ref="CC72:CQ72"/>
    <mergeCell ref="CT72:DH72"/>
    <mergeCell ref="DI72:DW72"/>
    <mergeCell ref="DX72:EL72"/>
    <mergeCell ref="EM72:FA72"/>
    <mergeCell ref="A73:AQ73"/>
    <mergeCell ref="AS73:BF73"/>
    <mergeCell ref="BK73:CB73"/>
    <mergeCell ref="CC73:CQ73"/>
    <mergeCell ref="CT73:DE73"/>
    <mergeCell ref="DI73:DU73"/>
    <mergeCell ref="DX73:EL73"/>
    <mergeCell ref="EM73:FA73"/>
    <mergeCell ref="A74:AQ74"/>
    <mergeCell ref="AS74:BF74"/>
    <mergeCell ref="BK74:CB74"/>
    <mergeCell ref="CC74:CQ74"/>
    <mergeCell ref="CT74:DE74"/>
    <mergeCell ref="DI74:DV74"/>
    <mergeCell ref="DX74:EL74"/>
    <mergeCell ref="EM74:FA74"/>
    <mergeCell ref="A75:AQ75"/>
    <mergeCell ref="AS75:BF75"/>
    <mergeCell ref="BK75:CB75"/>
    <mergeCell ref="CC75:CQ75"/>
    <mergeCell ref="CT75:DB75"/>
    <mergeCell ref="DE75:DU75"/>
    <mergeCell ref="DV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DI85:DW85"/>
    <mergeCell ref="DX85:EL85"/>
    <mergeCell ref="EM85:FA85"/>
    <mergeCell ref="A84:AQ84"/>
    <mergeCell ref="AS84:BI84"/>
    <mergeCell ref="BK84:CB84"/>
    <mergeCell ref="CC84:CQ84"/>
    <mergeCell ref="CT84:DH84"/>
    <mergeCell ref="DI84:DW84"/>
    <mergeCell ref="A87:FA87"/>
    <mergeCell ref="A89:FA89"/>
    <mergeCell ref="A91:FA91"/>
    <mergeCell ref="DX84:EL84"/>
    <mergeCell ref="EM84:FA84"/>
    <mergeCell ref="A85:AQ85"/>
    <mergeCell ref="AS85:BI85"/>
    <mergeCell ref="BK85:CB85"/>
    <mergeCell ref="CC85:CQ85"/>
    <mergeCell ref="CT85:DH85"/>
    <mergeCell ref="EM61:FA61"/>
    <mergeCell ref="A61:AQ61"/>
    <mergeCell ref="AS61:BF61"/>
    <mergeCell ref="CC61:CQ61"/>
    <mergeCell ref="CT61:DB61"/>
    <mergeCell ref="DI61:DU61"/>
    <mergeCell ref="DX61:EL61"/>
    <mergeCell ref="BK61:CB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2" t="s">
        <v>119</v>
      </c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</row>
    <row r="3" spans="131:156" ht="15"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</row>
    <row r="4" spans="1:142" s="3" customFormat="1" ht="28.5" customHeight="1">
      <c r="A4" s="173" t="s">
        <v>230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 t="s">
        <v>47</v>
      </c>
      <c r="AS6" s="272" t="s">
        <v>48</v>
      </c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 t="s">
        <v>49</v>
      </c>
      <c r="BK6" s="274" t="s">
        <v>118</v>
      </c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6"/>
    </row>
    <row r="7" spans="1:157" ht="16.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 t="s">
        <v>34</v>
      </c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 t="s">
        <v>50</v>
      </c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</row>
    <row r="8" spans="1:157" ht="91.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 t="s">
        <v>169</v>
      </c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 t="s">
        <v>160</v>
      </c>
      <c r="CS8" s="272" t="s">
        <v>181</v>
      </c>
      <c r="CT8" s="272" t="s">
        <v>51</v>
      </c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3" t="s">
        <v>56</v>
      </c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2" t="s">
        <v>52</v>
      </c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</row>
    <row r="9" spans="1:157" ht="110.2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2" t="s">
        <v>53</v>
      </c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4" t="s">
        <v>54</v>
      </c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6"/>
    </row>
    <row r="10" spans="1:157" s="2" customFormat="1" ht="15.75" customHeight="1">
      <c r="A10" s="269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1"/>
      <c r="AR10" s="90">
        <v>2</v>
      </c>
      <c r="AS10" s="269">
        <v>3</v>
      </c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1"/>
      <c r="BJ10" s="91">
        <v>4</v>
      </c>
      <c r="BK10" s="269">
        <v>5</v>
      </c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1"/>
      <c r="CC10" s="269">
        <v>6</v>
      </c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1"/>
      <c r="CR10" s="89">
        <v>7</v>
      </c>
      <c r="CS10" s="91">
        <v>8</v>
      </c>
      <c r="CT10" s="269">
        <v>9</v>
      </c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1"/>
      <c r="DI10" s="263">
        <v>10</v>
      </c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5"/>
      <c r="DX10" s="263">
        <v>11</v>
      </c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5"/>
      <c r="EM10" s="263">
        <v>12</v>
      </c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5"/>
    </row>
    <row r="11" spans="1:157" s="4" customFormat="1" ht="18.75">
      <c r="A11" s="266" t="s">
        <v>14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8"/>
      <c r="AR11" s="59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7" t="s">
        <v>55</v>
      </c>
      <c r="BK11" s="257">
        <f>CC11+CR11+DX11</f>
        <v>5911548</v>
      </c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9"/>
      <c r="CC11" s="180">
        <f>CC14</f>
        <v>0</v>
      </c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2"/>
      <c r="CR11" s="73">
        <v>4961548</v>
      </c>
      <c r="CS11" s="74">
        <f>CS12</f>
        <v>0</v>
      </c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9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257">
        <v>950000</v>
      </c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9"/>
      <c r="EM11" s="180">
        <f>EM14</f>
        <v>0</v>
      </c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2"/>
    </row>
    <row r="12" spans="1:157" s="4" customFormat="1" ht="15.75" customHeight="1">
      <c r="A12" s="260" t="s">
        <v>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2"/>
      <c r="AR12" s="62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7"/>
      <c r="BK12" s="180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80">
        <f>CC14</f>
        <v>0</v>
      </c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2"/>
      <c r="CR12" s="76"/>
      <c r="CS12" s="77">
        <f>CS16</f>
        <v>0</v>
      </c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257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9"/>
      <c r="EM12" s="180">
        <f>EM14</f>
        <v>0</v>
      </c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2"/>
    </row>
    <row r="13" spans="1:157" s="4" customFormat="1" ht="51.75" customHeight="1">
      <c r="A13" s="215" t="s">
        <v>170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59">
        <v>110</v>
      </c>
      <c r="AS13" s="254" t="s">
        <v>176</v>
      </c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6"/>
      <c r="BJ13" s="77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6" t="s">
        <v>55</v>
      </c>
      <c r="CS13" s="77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90" t="s">
        <v>55</v>
      </c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</row>
    <row r="14" spans="1:157" s="4" customFormat="1" ht="18.75">
      <c r="A14" s="251" t="s">
        <v>57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3"/>
      <c r="AR14" s="59">
        <v>120</v>
      </c>
      <c r="AS14" s="254" t="s">
        <v>177</v>
      </c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6"/>
      <c r="BJ14" s="77"/>
      <c r="BK14" s="180">
        <f>CR14</f>
        <v>4961548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6">
        <v>4961548</v>
      </c>
      <c r="CS14" s="77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</row>
    <row r="15" spans="1:157" s="4" customFormat="1" ht="34.5" customHeight="1">
      <c r="A15" s="251" t="s">
        <v>58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3"/>
      <c r="AR15" s="59">
        <v>130</v>
      </c>
      <c r="AS15" s="254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6"/>
      <c r="BJ15" s="77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6" t="s">
        <v>55</v>
      </c>
      <c r="CS15" s="77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90" t="s">
        <v>55</v>
      </c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</row>
    <row r="16" spans="1:157" s="4" customFormat="1" ht="18.75">
      <c r="A16" s="183" t="s">
        <v>59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R16" s="59">
        <v>150</v>
      </c>
      <c r="AS16" s="254" t="s">
        <v>178</v>
      </c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6"/>
      <c r="BJ16" s="77"/>
      <c r="BK16" s="180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6" t="s">
        <v>55</v>
      </c>
      <c r="CS16" s="77"/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51" t="s">
        <v>60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3"/>
      <c r="AR17" s="59">
        <v>160</v>
      </c>
      <c r="AS17" s="254" t="s">
        <v>178</v>
      </c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6"/>
      <c r="BJ17" s="77"/>
      <c r="BK17" s="180">
        <f>DX17</f>
        <v>950000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6" t="s">
        <v>55</v>
      </c>
      <c r="CS17" s="77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950000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</row>
    <row r="18" spans="1:157" s="4" customFormat="1" ht="18.75">
      <c r="A18" s="251" t="s">
        <v>61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3"/>
      <c r="AR18" s="59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0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6" t="s">
        <v>55</v>
      </c>
      <c r="CS18" s="77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90" t="s">
        <v>55</v>
      </c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</row>
    <row r="19" spans="1:157" s="4" customFormat="1" ht="18.75">
      <c r="A19" s="251" t="s">
        <v>62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3"/>
      <c r="AR19" s="59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0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6" t="s">
        <v>55</v>
      </c>
      <c r="CS19" s="77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</row>
    <row r="20" spans="1:157" s="4" customFormat="1" ht="18.75">
      <c r="A20" s="251" t="s">
        <v>63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3"/>
      <c r="AR20" s="59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0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6" t="s">
        <v>55</v>
      </c>
      <c r="CS20" s="77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87">
        <f>BK22+BK34+BK47+BK50+BK72</f>
        <v>5911548</v>
      </c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9"/>
      <c r="CC21" s="187">
        <f>CC22+CC34+CC47+CC50+CC74+CC75+CC73</f>
        <v>0</v>
      </c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114">
        <f>CR22+CR34+CR47+CR50+CR74+CR75+CR73</f>
        <v>4961548</v>
      </c>
      <c r="CS21" s="114">
        <f>CS22+CS34+CS47+CS50+CS74+CS75</f>
        <v>0</v>
      </c>
      <c r="CT21" s="188">
        <f>CT22+CT34+CT47+CT50</f>
        <v>0</v>
      </c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9"/>
      <c r="DI21" s="187">
        <f>DI22+DI34+DI47+DI50</f>
        <v>0</v>
      </c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9"/>
      <c r="DX21" s="187">
        <f>DX22+DX34+DX50+DX73+DV74</f>
        <v>950000</v>
      </c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9"/>
      <c r="EM21" s="233">
        <v>0</v>
      </c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</row>
    <row r="22" spans="1:157" s="4" customFormat="1" ht="18.75">
      <c r="A22" s="183" t="s">
        <v>72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6"/>
      <c r="AR22" s="59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2">
        <v>210</v>
      </c>
      <c r="BK22" s="187">
        <f>CC22+CR22+CS22+CT22+DI22+DX22</f>
        <v>2321000</v>
      </c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9"/>
      <c r="CC22" s="187">
        <f>CC23+CC26</f>
        <v>0</v>
      </c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9"/>
      <c r="CR22" s="114">
        <f>CR23+CR26</f>
        <v>2321000</v>
      </c>
      <c r="CS22" s="116">
        <f>CS23+CS26</f>
        <v>0</v>
      </c>
      <c r="CT22" s="188">
        <f>CT23+CT26</f>
        <v>0</v>
      </c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9"/>
      <c r="DI22" s="187">
        <f>DI23+DI26</f>
        <v>0</v>
      </c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9"/>
      <c r="DX22" s="187">
        <f>DX23+DX26</f>
        <v>0</v>
      </c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9"/>
      <c r="EM22" s="233">
        <f>EM23+EM26</f>
        <v>0</v>
      </c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</row>
    <row r="23" spans="1:157" s="4" customFormat="1" ht="33" customHeight="1">
      <c r="A23" s="215" t="s">
        <v>65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59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2" t="s">
        <v>180</v>
      </c>
      <c r="BK23" s="187">
        <f aca="true" t="shared" si="0" ref="BK23:BK53">CC23+CR23+CS23+CT23+DI23+DX23</f>
        <v>2321000</v>
      </c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9"/>
      <c r="CC23" s="187">
        <f>SUM(CC24:CQ25)</f>
        <v>0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9"/>
      <c r="CR23" s="116">
        <f>SUM(CR24:CR25)</f>
        <v>2321000</v>
      </c>
      <c r="CS23" s="115">
        <f>SUM(CS24:CS25)</f>
        <v>0</v>
      </c>
      <c r="CT23" s="188">
        <f>SUM(CT24:DH25)</f>
        <v>0</v>
      </c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9"/>
      <c r="DI23" s="187">
        <f>SUM(DI24:DW25)</f>
        <v>0</v>
      </c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9"/>
      <c r="DX23" s="187">
        <f>SUM(DX24:EL25)</f>
        <v>0</v>
      </c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9"/>
      <c r="EM23" s="233">
        <f>SUM(EM24:FA25)</f>
        <v>0</v>
      </c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</row>
    <row r="24" spans="1:157" s="4" customFormat="1" ht="18.75" customHeight="1">
      <c r="A24" s="183" t="s">
        <v>15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6"/>
      <c r="AR24" s="62"/>
      <c r="AS24" s="184">
        <v>111</v>
      </c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6"/>
      <c r="BJ24" s="80" t="s">
        <v>185</v>
      </c>
      <c r="BK24" s="187">
        <f t="shared" si="0"/>
        <v>1782642</v>
      </c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9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6">
        <v>1782642</v>
      </c>
      <c r="CS24" s="77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</row>
    <row r="25" spans="1:157" s="4" customFormat="1" ht="18.75">
      <c r="A25" s="183" t="s">
        <v>135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6"/>
      <c r="AR25" s="62"/>
      <c r="AS25" s="184">
        <v>119</v>
      </c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6"/>
      <c r="BJ25" s="80" t="s">
        <v>186</v>
      </c>
      <c r="BK25" s="187">
        <f t="shared" si="0"/>
        <v>538358</v>
      </c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9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6">
        <v>538358</v>
      </c>
      <c r="CS25" s="77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3"/>
      <c r="AS26" s="245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87"/>
      <c r="BK26" s="248">
        <f t="shared" si="0"/>
        <v>0</v>
      </c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50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2"/>
      <c r="CS26" s="83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6">
        <v>220</v>
      </c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80"/>
      <c r="BK27" s="187">
        <f t="shared" si="0"/>
        <v>0</v>
      </c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9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77"/>
      <c r="CS27" s="77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</row>
    <row r="28" spans="1:157" s="4" customFormat="1" ht="18.75" customHeight="1" hidden="1">
      <c r="A28" s="235" t="s">
        <v>67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7"/>
      <c r="AR28" s="64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81"/>
      <c r="BK28" s="187">
        <f t="shared" si="0"/>
        <v>0</v>
      </c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79"/>
      <c r="CS28" s="78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2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80"/>
      <c r="BK29" s="187">
        <f t="shared" si="0"/>
        <v>0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9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76"/>
      <c r="CS29" s="77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</row>
    <row r="30" spans="1:157" s="4" customFormat="1" ht="18.75" customHeight="1" hidden="1">
      <c r="A30" s="215" t="s">
        <v>68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2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80"/>
      <c r="BK30" s="187">
        <f t="shared" si="0"/>
        <v>0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6"/>
      <c r="CS30" s="77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8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</row>
    <row r="31" spans="1:157" s="4" customFormat="1" ht="36.75" customHeight="1" hidden="1">
      <c r="A31" s="215" t="s">
        <v>69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2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80"/>
      <c r="BK31" s="187">
        <f t="shared" si="0"/>
        <v>0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76"/>
      <c r="CS31" s="77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8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2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80"/>
      <c r="BK32" s="187">
        <f t="shared" si="0"/>
        <v>0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9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76"/>
      <c r="CS32" s="77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2"/>
      <c r="AS33" s="184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6"/>
      <c r="BJ33" s="80"/>
      <c r="BK33" s="187">
        <f t="shared" si="0"/>
        <v>0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6"/>
      <c r="CS33" s="77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15" t="s">
        <v>70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59">
        <v>230</v>
      </c>
      <c r="AS34" s="184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6"/>
      <c r="BJ34" s="112">
        <v>290</v>
      </c>
      <c r="BK34" s="187">
        <f>CC34+CR34+CS34+CT34+DI34+DX34</f>
        <v>707629</v>
      </c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9"/>
      <c r="CC34" s="187">
        <f>SUM(CC36:CQ42)</f>
        <v>0</v>
      </c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9"/>
      <c r="CR34" s="116">
        <f>SUM(CR36:CR42)</f>
        <v>704629</v>
      </c>
      <c r="CS34" s="115">
        <f>SUM(CS36:CS42)</f>
        <v>0</v>
      </c>
      <c r="CT34" s="188">
        <f>SUM(CT36:DF42)</f>
        <v>0</v>
      </c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9"/>
      <c r="DI34" s="187">
        <f>SUM(DI36:DV42)</f>
        <v>0</v>
      </c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9"/>
      <c r="DX34" s="187">
        <f>SUM(DX36:EL42)</f>
        <v>3000</v>
      </c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9"/>
      <c r="EM34" s="233">
        <f>SUM(EM36:FA42)</f>
        <v>0</v>
      </c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</row>
    <row r="35" spans="1:157" s="4" customFormat="1" ht="15" customHeight="1">
      <c r="A35" s="215" t="s">
        <v>71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2"/>
      <c r="AS35" s="184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6"/>
      <c r="BJ35" s="80"/>
      <c r="BK35" s="196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8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6"/>
      <c r="CS35" s="77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30" t="s">
        <v>73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2"/>
      <c r="AS36" s="184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6"/>
      <c r="BJ36" s="80"/>
      <c r="BK36" s="187">
        <f t="shared" si="0"/>
        <v>0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6"/>
      <c r="CS36" s="77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15" t="s">
        <v>75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2"/>
      <c r="AS37" s="184">
        <v>831</v>
      </c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6"/>
      <c r="BJ37" s="80" t="s">
        <v>214</v>
      </c>
      <c r="BK37" s="187">
        <f t="shared" si="0"/>
        <v>0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7"/>
      <c r="CS37" s="76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2"/>
      <c r="AS38" s="184">
        <v>244</v>
      </c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6"/>
      <c r="BJ38" s="80" t="s">
        <v>217</v>
      </c>
      <c r="BK38" s="187">
        <f t="shared" si="0"/>
        <v>0</v>
      </c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7"/>
      <c r="CS38" s="76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15" t="s">
        <v>219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2"/>
      <c r="AS39" s="184">
        <v>853</v>
      </c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6"/>
      <c r="BJ39" s="80" t="s">
        <v>218</v>
      </c>
      <c r="BK39" s="187">
        <f t="shared" si="0"/>
        <v>3000</v>
      </c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7"/>
      <c r="CS39" s="76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>
        <v>3000</v>
      </c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15" t="s">
        <v>74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2"/>
      <c r="AS40" s="184">
        <v>851</v>
      </c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6"/>
      <c r="BJ40" s="80" t="s">
        <v>184</v>
      </c>
      <c r="BK40" s="187">
        <f t="shared" si="0"/>
        <v>704629</v>
      </c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7">
        <v>704629</v>
      </c>
      <c r="CS40" s="76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15" t="s">
        <v>215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2"/>
      <c r="AS41" s="184">
        <v>852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6"/>
      <c r="BJ41" s="80" t="s">
        <v>184</v>
      </c>
      <c r="BK41" s="187">
        <f t="shared" si="0"/>
        <v>0</v>
      </c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7"/>
      <c r="CS41" s="76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15" t="s">
        <v>216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2"/>
      <c r="AS42" s="184">
        <v>853</v>
      </c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6"/>
      <c r="BJ42" s="80" t="s">
        <v>184</v>
      </c>
      <c r="BK42" s="187">
        <f t="shared" si="0"/>
        <v>0</v>
      </c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7"/>
      <c r="CS42" s="76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83" t="s">
        <v>24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R43" s="59">
        <v>240</v>
      </c>
      <c r="AS43" s="184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6"/>
      <c r="BJ43" s="80"/>
      <c r="BK43" s="187">
        <f t="shared" si="0"/>
        <v>0</v>
      </c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6"/>
      <c r="CS43" s="77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5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customHeight="1" hidden="1">
      <c r="A44" s="215" t="s">
        <v>71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2"/>
      <c r="AS44" s="184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6"/>
      <c r="BJ44" s="80"/>
      <c r="BK44" s="187">
        <f t="shared" si="0"/>
        <v>0</v>
      </c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6"/>
      <c r="CS44" s="77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5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83" t="s">
        <v>29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6"/>
      <c r="AR45" s="62"/>
      <c r="AS45" s="184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6"/>
      <c r="BJ45" s="80"/>
      <c r="BK45" s="187">
        <f t="shared" si="0"/>
        <v>0</v>
      </c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6"/>
      <c r="CS45" s="77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5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83" t="s">
        <v>76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6"/>
      <c r="AR46" s="62"/>
      <c r="AS46" s="184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6"/>
      <c r="BJ46" s="80"/>
      <c r="BK46" s="187">
        <f t="shared" si="0"/>
        <v>0</v>
      </c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6"/>
      <c r="CS46" s="77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5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15" t="s">
        <v>77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59">
        <v>250</v>
      </c>
      <c r="AS47" s="184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6"/>
      <c r="BJ47" s="80"/>
      <c r="BK47" s="187">
        <f t="shared" si="0"/>
        <v>0</v>
      </c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9"/>
      <c r="CC47" s="187">
        <f>CC49</f>
        <v>0</v>
      </c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9"/>
      <c r="CR47" s="114">
        <f>CR49</f>
        <v>0</v>
      </c>
      <c r="CS47" s="116">
        <f>CS49</f>
        <v>0</v>
      </c>
      <c r="CT47" s="187">
        <f>CT49</f>
        <v>0</v>
      </c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9"/>
      <c r="DI47" s="187">
        <f>DI49</f>
        <v>0</v>
      </c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9"/>
      <c r="DX47" s="187">
        <f>DX49</f>
        <v>0</v>
      </c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9"/>
      <c r="EM47" s="187">
        <f>EM49</f>
        <v>0</v>
      </c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9"/>
    </row>
    <row r="48" spans="1:157" s="4" customFormat="1" ht="14.25" customHeight="1">
      <c r="A48" s="230" t="s">
        <v>71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2"/>
      <c r="AS48" s="184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6"/>
      <c r="BJ48" s="80"/>
      <c r="BK48" s="196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8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6"/>
      <c r="CS48" s="77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2"/>
      <c r="AS49" s="206">
        <v>244</v>
      </c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80" t="s">
        <v>184</v>
      </c>
      <c r="BK49" s="187">
        <f>CC49+CR49+CS49+CT49+DI49+DX49</f>
        <v>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6"/>
      <c r="CS49" s="77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87">
        <f>CC50+CR50+CS50+CT50+DI50+DX50</f>
        <v>2871606</v>
      </c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9"/>
      <c r="CC50" s="187">
        <f>CC52+CC53+CC54+CC55+CC56+CC60+CC61+CC64</f>
        <v>0</v>
      </c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9"/>
      <c r="CR50" s="114">
        <f>CR52+CR53+CR54+CR55+CR56+CR60+CR61+CR64</f>
        <v>1924606</v>
      </c>
      <c r="CS50" s="116">
        <f>CS52+CS53+CS54+CS55+CS56+CS60+CS61+CS64</f>
        <v>0</v>
      </c>
      <c r="CT50" s="187">
        <f>CT52+CT53+CT54+CT55+CT56+CT60+CT61+CT64</f>
        <v>0</v>
      </c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9"/>
      <c r="DI50" s="187">
        <f>DI52+DI53+DI54+DI55+DI56+DI60+DI61+DI64</f>
        <v>0</v>
      </c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9"/>
      <c r="DX50" s="187">
        <f>DX52+DX53+DX54+DX55+DX56+DX60+DX62+DX65</f>
        <v>947000</v>
      </c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9"/>
      <c r="EM50" s="187">
        <f>EM52+EM53+EM54+EM55+EM56+EM60+EM61+EM64</f>
        <v>0</v>
      </c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9"/>
    </row>
    <row r="51" spans="1:157" s="4" customFormat="1" ht="15" customHeight="1">
      <c r="A51" s="215" t="s">
        <v>71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2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0"/>
      <c r="BK51" s="196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8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6"/>
      <c r="CS51" s="77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83" t="s">
        <v>17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6"/>
      <c r="AR52" s="62"/>
      <c r="AS52" s="184">
        <v>244</v>
      </c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6"/>
      <c r="BJ52" s="80" t="s">
        <v>187</v>
      </c>
      <c r="BK52" s="187">
        <f t="shared" si="0"/>
        <v>31000</v>
      </c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6">
        <v>31000</v>
      </c>
      <c r="CS52" s="77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</row>
    <row r="53" spans="1:157" s="4" customFormat="1" ht="18.75">
      <c r="A53" s="183" t="s">
        <v>18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6"/>
      <c r="AR53" s="62"/>
      <c r="AS53" s="184">
        <v>244</v>
      </c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6"/>
      <c r="BJ53" s="80" t="s">
        <v>188</v>
      </c>
      <c r="BK53" s="187">
        <f t="shared" si="0"/>
        <v>0</v>
      </c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6"/>
      <c r="CS53" s="77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</row>
    <row r="54" spans="1:157" s="4" customFormat="1" ht="18.75">
      <c r="A54" s="183" t="s">
        <v>19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6"/>
      <c r="AR54" s="62"/>
      <c r="AS54" s="184">
        <v>244</v>
      </c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6"/>
      <c r="BJ54" s="80" t="s">
        <v>189</v>
      </c>
      <c r="BK54" s="187">
        <f>CC54+CR54+CS54+CT54+DI54+DX54</f>
        <v>1095826</v>
      </c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6">
        <v>1095826</v>
      </c>
      <c r="CS54" s="77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</row>
    <row r="55" spans="1:157" s="4" customFormat="1" ht="18.75">
      <c r="A55" s="183" t="s">
        <v>20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6"/>
      <c r="AR55" s="62"/>
      <c r="AS55" s="206">
        <v>244</v>
      </c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80" t="s">
        <v>190</v>
      </c>
      <c r="BK55" s="187">
        <f aca="true" t="shared" si="1" ref="BK55:BK84">CC55+CR55+CS55+CT55+DI55+DX55</f>
        <v>0</v>
      </c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9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77"/>
      <c r="CS55" s="77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</row>
    <row r="56" spans="1:157" s="4" customFormat="1" ht="18.75">
      <c r="A56" s="183" t="s">
        <v>79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6"/>
      <c r="AR56" s="62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112">
        <v>225</v>
      </c>
      <c r="BK56" s="187">
        <f t="shared" si="1"/>
        <v>450110</v>
      </c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9"/>
      <c r="CC56" s="211">
        <f>SUM(CC58:CQ60)</f>
        <v>0</v>
      </c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117">
        <f>SUM(CR57:CR59)</f>
        <v>120110</v>
      </c>
      <c r="CS56" s="117">
        <f>SUM(CS57:CS59)</f>
        <v>0</v>
      </c>
      <c r="CT56" s="211">
        <f>SUM(CT57:DH59)</f>
        <v>0</v>
      </c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>
        <f>SUM(DI57:DW59)</f>
        <v>0</v>
      </c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2">
        <f>SUM(DX57:EL59)</f>
        <v>330000</v>
      </c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4"/>
      <c r="EM56" s="212">
        <f>SUM(EM57:FA59)</f>
        <v>0</v>
      </c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4"/>
    </row>
    <row r="57" spans="1:157" s="4" customFormat="1" ht="18.75">
      <c r="A57" s="183" t="s">
        <v>79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6"/>
      <c r="AR57" s="62"/>
      <c r="AS57" s="206">
        <v>244</v>
      </c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80" t="s">
        <v>197</v>
      </c>
      <c r="BK57" s="187">
        <f t="shared" si="1"/>
        <v>450110</v>
      </c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7">
        <v>120110</v>
      </c>
      <c r="CS57" s="77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80">
        <v>330000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83" t="s">
        <v>222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6"/>
      <c r="AR58" s="62"/>
      <c r="AS58" s="206">
        <v>243</v>
      </c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80" t="s">
        <v>198</v>
      </c>
      <c r="BK58" s="187">
        <f t="shared" si="1"/>
        <v>0</v>
      </c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7"/>
      <c r="CS58" s="77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83" t="s">
        <v>223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6"/>
      <c r="AR59" s="62"/>
      <c r="AS59" s="206">
        <v>244</v>
      </c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80" t="s">
        <v>196</v>
      </c>
      <c r="BK59" s="187">
        <f t="shared" si="1"/>
        <v>0</v>
      </c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7"/>
      <c r="CS59" s="77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80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83" t="s">
        <v>21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6"/>
      <c r="AR60" s="62"/>
      <c r="AS60" s="206">
        <v>244</v>
      </c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80" t="s">
        <v>191</v>
      </c>
      <c r="BK60" s="187">
        <f t="shared" si="1"/>
        <v>229962</v>
      </c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7">
        <v>149962</v>
      </c>
      <c r="CS60" s="77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>
        <v>80000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</row>
    <row r="61" spans="1:157" s="4" customFormat="1" ht="18.75">
      <c r="A61" s="183" t="s">
        <v>22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6"/>
      <c r="AR61" s="65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112">
        <v>310</v>
      </c>
      <c r="BK61" s="187">
        <f t="shared" si="1"/>
        <v>0</v>
      </c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9"/>
      <c r="CC61" s="211">
        <f>SUM(CC62:CQ63)</f>
        <v>0</v>
      </c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117">
        <f>SUM(CR62:CR63)</f>
        <v>0</v>
      </c>
      <c r="CS61" s="117">
        <f>SUM(CS62:CS63)</f>
        <v>0</v>
      </c>
      <c r="CT61" s="211">
        <f>SUM(CT62:DF63)</f>
        <v>0</v>
      </c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>
        <f>SUM(DI62:DW63)</f>
        <v>0</v>
      </c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180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2"/>
      <c r="EM61" s="212">
        <f>SUM(EM62:FA63)</f>
        <v>0</v>
      </c>
      <c r="EN61" s="213"/>
      <c r="EO61" s="213"/>
      <c r="EP61" s="213"/>
      <c r="EQ61" s="213"/>
      <c r="ER61" s="213"/>
      <c r="ES61" s="213"/>
      <c r="ET61" s="213"/>
      <c r="EU61" s="213"/>
      <c r="EV61" s="213"/>
      <c r="EW61" s="213"/>
      <c r="EX61" s="213"/>
      <c r="EY61" s="213"/>
      <c r="EZ61" s="213"/>
      <c r="FA61" s="214"/>
    </row>
    <row r="62" spans="1:157" s="4" customFormat="1" ht="18.75">
      <c r="A62" s="183" t="s">
        <v>22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6"/>
      <c r="AR62" s="65"/>
      <c r="AS62" s="206">
        <v>244</v>
      </c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80" t="s">
        <v>192</v>
      </c>
      <c r="BK62" s="187">
        <f t="shared" si="1"/>
        <v>220000</v>
      </c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9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77"/>
      <c r="CS62" s="77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212">
        <f>SUM(DX63:EL64)</f>
        <v>220000</v>
      </c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4"/>
      <c r="EM62" s="180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2"/>
    </row>
    <row r="63" spans="1:157" s="4" customFormat="1" ht="18.75">
      <c r="A63" s="183" t="s">
        <v>22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6"/>
      <c r="AR63" s="65"/>
      <c r="AS63" s="206">
        <v>244</v>
      </c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80" t="s">
        <v>193</v>
      </c>
      <c r="BK63" s="187">
        <f t="shared" si="1"/>
        <v>220000</v>
      </c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9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77"/>
      <c r="CS63" s="77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>
        <v>220000</v>
      </c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80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2"/>
    </row>
    <row r="64" spans="1:157" s="4" customFormat="1" ht="19.5" customHeight="1">
      <c r="A64" s="183" t="s">
        <v>23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6"/>
      <c r="AR64" s="62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112" t="s">
        <v>226</v>
      </c>
      <c r="BK64" s="187">
        <f t="shared" si="1"/>
        <v>527708</v>
      </c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9"/>
      <c r="CC64" s="190">
        <f>SUM(CC65:CQ70)</f>
        <v>0</v>
      </c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77">
        <f>CR65+CR66+CR67+CR68+CR69+CR70+CR71</f>
        <v>527708</v>
      </c>
      <c r="CS64" s="77">
        <f>SUM(CS65:CS70)</f>
        <v>0</v>
      </c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80">
        <f>SUM(EM65:FA70)</f>
        <v>0</v>
      </c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19.5" customHeight="1">
      <c r="A65" s="183" t="s">
        <v>202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6"/>
      <c r="AR65" s="62"/>
      <c r="AS65" s="206">
        <v>244</v>
      </c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113" t="s">
        <v>208</v>
      </c>
      <c r="BK65" s="187">
        <f t="shared" si="1"/>
        <v>320000</v>
      </c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9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77">
        <v>3000</v>
      </c>
      <c r="CS65" s="77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207">
        <f>SUM(DX66:EL71)</f>
        <v>317000</v>
      </c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80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2"/>
    </row>
    <row r="66" spans="1:157" s="4" customFormat="1" ht="19.5" customHeight="1">
      <c r="A66" s="183" t="s">
        <v>203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6"/>
      <c r="AR66" s="62"/>
      <c r="AS66" s="206">
        <v>244</v>
      </c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113" t="s">
        <v>209</v>
      </c>
      <c r="BK66" s="187">
        <f t="shared" si="1"/>
        <v>433758</v>
      </c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9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77">
        <v>433758</v>
      </c>
      <c r="CS66" s="77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80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2"/>
    </row>
    <row r="67" spans="1:157" s="4" customFormat="1" ht="19.5" customHeight="1">
      <c r="A67" s="183" t="s">
        <v>204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6"/>
      <c r="AR67" s="62"/>
      <c r="AS67" s="206">
        <v>244</v>
      </c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113" t="s">
        <v>210</v>
      </c>
      <c r="BK67" s="187">
        <f t="shared" si="1"/>
        <v>28600</v>
      </c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9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77">
        <v>28600</v>
      </c>
      <c r="CS67" s="77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80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2"/>
    </row>
    <row r="68" spans="1:157" s="4" customFormat="1" ht="19.5" customHeight="1">
      <c r="A68" s="183" t="s">
        <v>205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6"/>
      <c r="AR68" s="62"/>
      <c r="AS68" s="206">
        <v>244</v>
      </c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113" t="s">
        <v>211</v>
      </c>
      <c r="BK68" s="187">
        <f t="shared" si="1"/>
        <v>105000</v>
      </c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9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77">
        <v>5000</v>
      </c>
      <c r="CS68" s="77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>
        <v>100000</v>
      </c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80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2"/>
    </row>
    <row r="69" spans="1:157" s="4" customFormat="1" ht="19.5" customHeight="1">
      <c r="A69" s="183" t="s">
        <v>206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6"/>
      <c r="AR69" s="65"/>
      <c r="AS69" s="206">
        <v>244</v>
      </c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113" t="s">
        <v>213</v>
      </c>
      <c r="BK69" s="187">
        <f t="shared" si="1"/>
        <v>136000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9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77">
        <v>56000</v>
      </c>
      <c r="CS69" s="77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>
        <v>80000</v>
      </c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80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2"/>
    </row>
    <row r="70" spans="1:157" s="4" customFormat="1" ht="19.5" customHeight="1">
      <c r="A70" s="183" t="s">
        <v>207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62"/>
      <c r="AS70" s="206">
        <v>244</v>
      </c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113" t="s">
        <v>212</v>
      </c>
      <c r="BK70" s="187">
        <f t="shared" si="1"/>
        <v>137000</v>
      </c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9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77"/>
      <c r="CS70" s="77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>
        <v>137000</v>
      </c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80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2"/>
    </row>
    <row r="71" spans="1:157" s="4" customFormat="1" ht="19.5" customHeight="1">
      <c r="A71" s="183" t="s">
        <v>228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62"/>
      <c r="AS71" s="184">
        <v>244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6"/>
      <c r="BG71" s="112"/>
      <c r="BH71" s="112"/>
      <c r="BI71" s="112"/>
      <c r="BJ71" s="113" t="s">
        <v>227</v>
      </c>
      <c r="BK71" s="187">
        <f>CR71</f>
        <v>1350</v>
      </c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9"/>
      <c r="CC71" s="180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2"/>
      <c r="CR71" s="77">
        <v>1350</v>
      </c>
      <c r="CS71" s="77"/>
      <c r="CT71" s="180"/>
      <c r="CU71" s="181"/>
      <c r="CV71" s="181"/>
      <c r="CW71" s="181"/>
      <c r="CX71" s="181"/>
      <c r="CY71" s="181"/>
      <c r="CZ71" s="181"/>
      <c r="DA71" s="181"/>
      <c r="DB71" s="181"/>
      <c r="DC71" s="76"/>
      <c r="DD71" s="76"/>
      <c r="DE71" s="84"/>
      <c r="DF71" s="77"/>
      <c r="DG71" s="77"/>
      <c r="DH71" s="77"/>
      <c r="DI71" s="180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84"/>
      <c r="DW71" s="77"/>
      <c r="DX71" s="180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2"/>
      <c r="EM71" s="180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2"/>
    </row>
    <row r="72" spans="1:157" s="4" customFormat="1" ht="19.5" customHeight="1">
      <c r="A72" s="183" t="s">
        <v>16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6"/>
      <c r="AR72" s="62"/>
      <c r="AS72" s="184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6"/>
      <c r="BG72" s="112"/>
      <c r="BH72" s="112"/>
      <c r="BI72" s="112"/>
      <c r="BJ72" s="112">
        <v>266</v>
      </c>
      <c r="BK72" s="187">
        <f>BK73+BK74</f>
        <v>11313</v>
      </c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9"/>
      <c r="CC72" s="180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2"/>
      <c r="CR72" s="77"/>
      <c r="CS72" s="77"/>
      <c r="CT72" s="180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2"/>
      <c r="DF72" s="77"/>
      <c r="DG72" s="77"/>
      <c r="DH72" s="77"/>
      <c r="DI72" s="180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84"/>
      <c r="DW72" s="77"/>
      <c r="DX72" s="180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2"/>
      <c r="EM72" s="180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2"/>
    </row>
    <row r="73" spans="1:157" s="4" customFormat="1" ht="19.5" customHeight="1">
      <c r="A73" s="183" t="s">
        <v>194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6"/>
      <c r="AR73" s="62"/>
      <c r="AS73" s="184">
        <v>112</v>
      </c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6"/>
      <c r="BG73" s="112"/>
      <c r="BH73" s="112"/>
      <c r="BI73" s="112"/>
      <c r="BJ73" s="80" t="s">
        <v>199</v>
      </c>
      <c r="BK73" s="187">
        <f t="shared" si="1"/>
        <v>2400</v>
      </c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9"/>
      <c r="CC73" s="180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7">
        <v>2400</v>
      </c>
      <c r="CS73" s="77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7"/>
      <c r="DG73" s="77"/>
      <c r="DH73" s="77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2"/>
      <c r="DW73" s="77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80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2"/>
    </row>
    <row r="74" spans="1:157" s="4" customFormat="1" ht="19.5" customHeight="1">
      <c r="A74" s="183" t="s">
        <v>195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6"/>
      <c r="AR74" s="62"/>
      <c r="AS74" s="184">
        <v>111</v>
      </c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6"/>
      <c r="BG74" s="112"/>
      <c r="BH74" s="112"/>
      <c r="BI74" s="112"/>
      <c r="BJ74" s="80" t="s">
        <v>199</v>
      </c>
      <c r="BK74" s="187">
        <f t="shared" si="1"/>
        <v>8913</v>
      </c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7">
        <v>8913</v>
      </c>
      <c r="CS74" s="77"/>
      <c r="CT74" s="180"/>
      <c r="CU74" s="181"/>
      <c r="CV74" s="181"/>
      <c r="CW74" s="181"/>
      <c r="CX74" s="181"/>
      <c r="CY74" s="181"/>
      <c r="CZ74" s="181"/>
      <c r="DA74" s="181"/>
      <c r="DB74" s="182"/>
      <c r="DC74" s="77"/>
      <c r="DD74" s="77"/>
      <c r="DE74" s="180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2"/>
      <c r="DV74" s="180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80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2"/>
    </row>
    <row r="75" spans="1:157" s="4" customFormat="1" ht="37.5" customHeight="1">
      <c r="A75" s="183" t="s">
        <v>43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6"/>
      <c r="AR75" s="59">
        <v>300</v>
      </c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80"/>
      <c r="BK75" s="187">
        <f t="shared" si="1"/>
        <v>0</v>
      </c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9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77"/>
      <c r="CS75" s="77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80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2"/>
    </row>
    <row r="76" spans="1:157" s="4" customFormat="1" ht="15" customHeight="1">
      <c r="A76" s="202" t="s">
        <v>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4"/>
      <c r="AR76" s="6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80"/>
      <c r="BK76" s="196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8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77"/>
      <c r="CS76" s="77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</row>
    <row r="77" spans="1:157" s="4" customFormat="1" ht="18.75">
      <c r="A77" s="183" t="s">
        <v>80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6"/>
      <c r="AR77" s="59">
        <v>310</v>
      </c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80"/>
      <c r="BK77" s="187">
        <f t="shared" si="1"/>
        <v>0</v>
      </c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9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77"/>
      <c r="CS77" s="77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8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</row>
    <row r="78" spans="1:157" s="4" customFormat="1" ht="18.75">
      <c r="A78" s="183" t="s">
        <v>81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6"/>
      <c r="AR78" s="59">
        <v>320</v>
      </c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80"/>
      <c r="BK78" s="187">
        <f t="shared" si="1"/>
        <v>0</v>
      </c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9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77"/>
      <c r="CS78" s="77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1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</row>
    <row r="79" spans="1:157" s="4" customFormat="1" ht="18.75">
      <c r="A79" s="183" t="s">
        <v>82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6"/>
      <c r="AR79" s="59">
        <v>400</v>
      </c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80"/>
      <c r="BK79" s="187">
        <f t="shared" si="1"/>
        <v>0</v>
      </c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9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77"/>
      <c r="CS79" s="77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8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80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2"/>
      <c r="EM79" s="180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2"/>
    </row>
    <row r="80" spans="1:157" s="4" customFormat="1" ht="18.75">
      <c r="A80" s="183" t="s">
        <v>1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6"/>
      <c r="AR80" s="6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80"/>
      <c r="BK80" s="196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8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77"/>
      <c r="CS80" s="77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8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</row>
    <row r="81" spans="1:157" s="4" customFormat="1" ht="18.75">
      <c r="A81" s="183" t="s">
        <v>83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6"/>
      <c r="AR81" s="59">
        <v>410</v>
      </c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80"/>
      <c r="BK81" s="187">
        <f t="shared" si="1"/>
        <v>0</v>
      </c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9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77"/>
      <c r="CS81" s="77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</row>
    <row r="82" spans="1:157" s="4" customFormat="1" ht="18.75">
      <c r="A82" s="183" t="s">
        <v>84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6"/>
      <c r="AR82" s="59">
        <v>420</v>
      </c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80"/>
      <c r="BK82" s="187">
        <f t="shared" si="1"/>
        <v>0</v>
      </c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9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77"/>
      <c r="CS82" s="77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</row>
    <row r="83" spans="1:157" s="4" customFormat="1" ht="18.75">
      <c r="A83" s="183" t="s">
        <v>85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6"/>
      <c r="AR83" s="59">
        <v>500</v>
      </c>
      <c r="AS83" s="180" t="s">
        <v>55</v>
      </c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77" t="s">
        <v>55</v>
      </c>
      <c r="BK83" s="187">
        <f t="shared" si="1"/>
        <v>0</v>
      </c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9"/>
      <c r="CC83" s="180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2"/>
      <c r="CR83" s="76"/>
      <c r="CS83" s="77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2"/>
      <c r="DI83" s="180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2"/>
      <c r="DX83" s="180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2"/>
      <c r="EM83" s="180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2"/>
    </row>
    <row r="84" spans="1:157" s="4" customFormat="1" ht="18.75">
      <c r="A84" s="183" t="s">
        <v>86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6"/>
      <c r="AR84" s="59">
        <v>600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7" t="s">
        <v>55</v>
      </c>
      <c r="BK84" s="187">
        <f t="shared" si="1"/>
        <v>0</v>
      </c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6"/>
      <c r="CS84" s="77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ht="10.5" customHeight="1"/>
    <row r="86" spans="1:157" ht="39.75" customHeight="1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6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7" t="s">
        <v>87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6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7" t="s">
        <v>95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</row>
  </sheetData>
  <sheetProtection/>
  <mergeCells count="620">
    <mergeCell ref="DX71:EL71"/>
    <mergeCell ref="EM71:FA71"/>
    <mergeCell ref="BK71:CB71"/>
    <mergeCell ref="A71:AQ71"/>
    <mergeCell ref="AS71:BF71"/>
    <mergeCell ref="CC71:CQ71"/>
    <mergeCell ref="CT71:DB71"/>
    <mergeCell ref="DI71:DU71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2" t="s">
        <v>119</v>
      </c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</row>
    <row r="3" spans="131:156" ht="15"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</row>
    <row r="4" spans="1:142" s="3" customFormat="1" ht="28.5" customHeight="1">
      <c r="A4" s="173" t="s">
        <v>231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 t="s">
        <v>47</v>
      </c>
      <c r="AS6" s="272" t="s">
        <v>48</v>
      </c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 t="s">
        <v>49</v>
      </c>
      <c r="BK6" s="274" t="s">
        <v>118</v>
      </c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6"/>
    </row>
    <row r="7" spans="1:157" ht="16.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 t="s">
        <v>34</v>
      </c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 t="s">
        <v>50</v>
      </c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</row>
    <row r="8" spans="1:157" ht="91.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 t="s">
        <v>169</v>
      </c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 t="s">
        <v>160</v>
      </c>
      <c r="CS8" s="272" t="s">
        <v>181</v>
      </c>
      <c r="CT8" s="272" t="s">
        <v>51</v>
      </c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3" t="s">
        <v>56</v>
      </c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2" t="s">
        <v>52</v>
      </c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</row>
    <row r="9" spans="1:157" ht="110.2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2" t="s">
        <v>53</v>
      </c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4" t="s">
        <v>54</v>
      </c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6"/>
    </row>
    <row r="10" spans="1:157" s="2" customFormat="1" ht="15.75" customHeight="1">
      <c r="A10" s="269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1"/>
      <c r="AR10" s="90">
        <v>2</v>
      </c>
      <c r="AS10" s="269">
        <v>3</v>
      </c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1"/>
      <c r="BJ10" s="91">
        <v>4</v>
      </c>
      <c r="BK10" s="269">
        <v>5</v>
      </c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1"/>
      <c r="CC10" s="269">
        <v>6</v>
      </c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1"/>
      <c r="CR10" s="89">
        <v>7</v>
      </c>
      <c r="CS10" s="91">
        <v>8</v>
      </c>
      <c r="CT10" s="269">
        <v>9</v>
      </c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1"/>
      <c r="DI10" s="263">
        <v>10</v>
      </c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5"/>
      <c r="DX10" s="263">
        <v>11</v>
      </c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5"/>
      <c r="EM10" s="263">
        <v>12</v>
      </c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5"/>
    </row>
    <row r="11" spans="1:157" s="4" customFormat="1" ht="18.75">
      <c r="A11" s="266" t="s">
        <v>14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8"/>
      <c r="AR11" s="59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7" t="s">
        <v>55</v>
      </c>
      <c r="BK11" s="257">
        <f>CC11+CR11+DX11</f>
        <v>5911548</v>
      </c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9"/>
      <c r="CC11" s="180">
        <f>CC14</f>
        <v>0</v>
      </c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2"/>
      <c r="CR11" s="73">
        <v>4961548</v>
      </c>
      <c r="CS11" s="74">
        <f>CS12</f>
        <v>0</v>
      </c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9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257">
        <v>950000</v>
      </c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9"/>
      <c r="EM11" s="180">
        <f>EM14</f>
        <v>0</v>
      </c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2"/>
    </row>
    <row r="12" spans="1:157" s="4" customFormat="1" ht="15.75" customHeight="1">
      <c r="A12" s="260" t="s">
        <v>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2"/>
      <c r="AR12" s="62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7"/>
      <c r="BK12" s="180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80">
        <f>CC14</f>
        <v>0</v>
      </c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2"/>
      <c r="CR12" s="76"/>
      <c r="CS12" s="77">
        <f>CS16</f>
        <v>0</v>
      </c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257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9"/>
      <c r="EM12" s="180">
        <f>EM14</f>
        <v>0</v>
      </c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2"/>
    </row>
    <row r="13" spans="1:157" s="4" customFormat="1" ht="51.75" customHeight="1">
      <c r="A13" s="215" t="s">
        <v>170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7"/>
      <c r="AR13" s="59">
        <v>110</v>
      </c>
      <c r="AS13" s="254" t="s">
        <v>176</v>
      </c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6"/>
      <c r="BJ13" s="77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6" t="s">
        <v>55</v>
      </c>
      <c r="CS13" s="77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90" t="s">
        <v>55</v>
      </c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</row>
    <row r="14" spans="1:157" s="4" customFormat="1" ht="18.75">
      <c r="A14" s="251" t="s">
        <v>57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3"/>
      <c r="AR14" s="59">
        <v>120</v>
      </c>
      <c r="AS14" s="254" t="s">
        <v>177</v>
      </c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6"/>
      <c r="BJ14" s="77"/>
      <c r="BK14" s="180">
        <f>CR14</f>
        <v>4961548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6">
        <v>4961548</v>
      </c>
      <c r="CS14" s="77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</row>
    <row r="15" spans="1:157" s="4" customFormat="1" ht="34.5" customHeight="1">
      <c r="A15" s="251" t="s">
        <v>58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3"/>
      <c r="AR15" s="59">
        <v>130</v>
      </c>
      <c r="AS15" s="254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6"/>
      <c r="BJ15" s="77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6" t="s">
        <v>55</v>
      </c>
      <c r="CS15" s="77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90" t="s">
        <v>55</v>
      </c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</row>
    <row r="16" spans="1:157" s="4" customFormat="1" ht="18.75">
      <c r="A16" s="183" t="s">
        <v>59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R16" s="59">
        <v>150</v>
      </c>
      <c r="AS16" s="254" t="s">
        <v>178</v>
      </c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6"/>
      <c r="BJ16" s="77"/>
      <c r="BK16" s="180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6" t="s">
        <v>55</v>
      </c>
      <c r="CS16" s="77"/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51" t="s">
        <v>60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3"/>
      <c r="AR17" s="59">
        <v>160</v>
      </c>
      <c r="AS17" s="254" t="s">
        <v>178</v>
      </c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6"/>
      <c r="BJ17" s="77"/>
      <c r="BK17" s="180">
        <f>DX17</f>
        <v>950000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6" t="s">
        <v>55</v>
      </c>
      <c r="CS17" s="77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950000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</row>
    <row r="18" spans="1:157" s="4" customFormat="1" ht="18.75">
      <c r="A18" s="251" t="s">
        <v>61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3"/>
      <c r="AR18" s="59">
        <v>180</v>
      </c>
      <c r="AS18" s="218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80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6" t="s">
        <v>55</v>
      </c>
      <c r="CS18" s="77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90" t="s">
        <v>55</v>
      </c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</row>
    <row r="19" spans="1:157" s="4" customFormat="1" ht="18.75">
      <c r="A19" s="251" t="s">
        <v>62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3"/>
      <c r="AR19" s="59"/>
      <c r="AS19" s="218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20"/>
      <c r="BJ19" s="80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6" t="s">
        <v>55</v>
      </c>
      <c r="CS19" s="77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</row>
    <row r="20" spans="1:157" s="4" customFormat="1" ht="18.75">
      <c r="A20" s="251" t="s">
        <v>63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3"/>
      <c r="AR20" s="59"/>
      <c r="AS20" s="218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80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6" t="s">
        <v>55</v>
      </c>
      <c r="CS20" s="77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87">
        <f>BK22+BK34+BK47+BK50+BK72</f>
        <v>5911548</v>
      </c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9"/>
      <c r="CC21" s="187">
        <f>CC22+CC34+CC47+CC50+CC74+CC75+CC73</f>
        <v>0</v>
      </c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119">
        <f>CR22+CR34+CR47+CR50+CR74+CR75+CR73</f>
        <v>4961548</v>
      </c>
      <c r="CS21" s="119">
        <f>CS22+CS34+CS47+CS50+CS74+CS75</f>
        <v>0</v>
      </c>
      <c r="CT21" s="188">
        <f>CT22+CT34+CT47+CT50</f>
        <v>0</v>
      </c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9"/>
      <c r="DI21" s="187">
        <f>DI22+DI34+DI47+DI50</f>
        <v>0</v>
      </c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9"/>
      <c r="DX21" s="187">
        <f>DX22+DX34+DX50+DX73+DV74</f>
        <v>950000</v>
      </c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9"/>
      <c r="EM21" s="233">
        <v>0</v>
      </c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</row>
    <row r="22" spans="1:157" s="4" customFormat="1" ht="18.75">
      <c r="A22" s="183" t="s">
        <v>72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6"/>
      <c r="AR22" s="59">
        <v>210</v>
      </c>
      <c r="AS22" s="218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12">
        <v>210</v>
      </c>
      <c r="BK22" s="187">
        <f>CC22+CR22+CS22+CT22+DI22+DX22</f>
        <v>2321000</v>
      </c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9"/>
      <c r="CC22" s="187">
        <f>CC23+CC26</f>
        <v>0</v>
      </c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9"/>
      <c r="CR22" s="119">
        <f>CR23+CR26</f>
        <v>2321000</v>
      </c>
      <c r="CS22" s="121">
        <f>CS23+CS26</f>
        <v>0</v>
      </c>
      <c r="CT22" s="188">
        <f>CT23+CT26</f>
        <v>0</v>
      </c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9"/>
      <c r="DI22" s="187">
        <f>DI23+DI26</f>
        <v>0</v>
      </c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9"/>
      <c r="DX22" s="187">
        <f>DX23+DX26</f>
        <v>0</v>
      </c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9"/>
      <c r="EM22" s="233">
        <f>EM23+EM26</f>
        <v>0</v>
      </c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</row>
    <row r="23" spans="1:157" s="4" customFormat="1" ht="33" customHeight="1">
      <c r="A23" s="215" t="s">
        <v>65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59">
        <v>211</v>
      </c>
      <c r="AS23" s="218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20"/>
      <c r="BJ23" s="112" t="s">
        <v>180</v>
      </c>
      <c r="BK23" s="187">
        <f aca="true" t="shared" si="0" ref="BK23:BK53">CC23+CR23+CS23+CT23+DI23+DX23</f>
        <v>2321000</v>
      </c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9"/>
      <c r="CC23" s="187">
        <f>SUM(CC24:CQ25)</f>
        <v>0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9"/>
      <c r="CR23" s="121">
        <f>SUM(CR24:CR25)</f>
        <v>2321000</v>
      </c>
      <c r="CS23" s="120">
        <f>SUM(CS24:CS25)</f>
        <v>0</v>
      </c>
      <c r="CT23" s="188">
        <f>SUM(CT24:DH25)</f>
        <v>0</v>
      </c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9"/>
      <c r="DI23" s="187">
        <f>SUM(DI24:DW25)</f>
        <v>0</v>
      </c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9"/>
      <c r="DX23" s="187">
        <f>SUM(DX24:EL25)</f>
        <v>0</v>
      </c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9"/>
      <c r="EM23" s="233">
        <f>SUM(EM24:FA25)</f>
        <v>0</v>
      </c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</row>
    <row r="24" spans="1:157" s="4" customFormat="1" ht="18.75" customHeight="1">
      <c r="A24" s="183" t="s">
        <v>15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6"/>
      <c r="AR24" s="62"/>
      <c r="AS24" s="184">
        <v>111</v>
      </c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6"/>
      <c r="BJ24" s="80" t="s">
        <v>185</v>
      </c>
      <c r="BK24" s="187">
        <f t="shared" si="0"/>
        <v>1782642</v>
      </c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9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6">
        <v>1782642</v>
      </c>
      <c r="CS24" s="77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</row>
    <row r="25" spans="1:157" s="4" customFormat="1" ht="18.75">
      <c r="A25" s="183" t="s">
        <v>135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6"/>
      <c r="AR25" s="62"/>
      <c r="AS25" s="184">
        <v>119</v>
      </c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6"/>
      <c r="BJ25" s="80" t="s">
        <v>186</v>
      </c>
      <c r="BK25" s="187">
        <f t="shared" si="0"/>
        <v>538358</v>
      </c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9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6">
        <v>538358</v>
      </c>
      <c r="CS25" s="77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</row>
    <row r="26" spans="1:157" s="4" customFormat="1" ht="24.75" customHeight="1">
      <c r="A26" s="215" t="s">
        <v>16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7"/>
      <c r="AR26" s="63"/>
      <c r="AS26" s="245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87"/>
      <c r="BK26" s="248">
        <f t="shared" si="0"/>
        <v>0</v>
      </c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50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2"/>
      <c r="CS26" s="83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6">
        <v>220</v>
      </c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80"/>
      <c r="BK27" s="187">
        <f t="shared" si="0"/>
        <v>0</v>
      </c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9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77"/>
      <c r="CS27" s="77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</row>
    <row r="28" spans="1:157" s="4" customFormat="1" ht="18.75" customHeight="1" hidden="1">
      <c r="A28" s="235" t="s">
        <v>67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7"/>
      <c r="AR28" s="64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81"/>
      <c r="BK28" s="187">
        <f t="shared" si="0"/>
        <v>0</v>
      </c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79"/>
      <c r="CS28" s="78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</row>
    <row r="29" spans="1:157" s="4" customFormat="1" ht="18.75" customHeight="1" hidden="1">
      <c r="A29" s="215" t="s">
        <v>27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62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80"/>
      <c r="BK29" s="187">
        <f t="shared" si="0"/>
        <v>0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9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76"/>
      <c r="CS29" s="77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</row>
    <row r="30" spans="1:157" s="4" customFormat="1" ht="18.75" customHeight="1" hidden="1">
      <c r="A30" s="215" t="s">
        <v>68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7"/>
      <c r="AR30" s="62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80"/>
      <c r="BK30" s="187">
        <f t="shared" si="0"/>
        <v>0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6"/>
      <c r="CS30" s="77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8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</row>
    <row r="31" spans="1:157" s="4" customFormat="1" ht="36.75" customHeight="1" hidden="1">
      <c r="A31" s="215" t="s">
        <v>69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7"/>
      <c r="AR31" s="62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80"/>
      <c r="BK31" s="187">
        <f t="shared" si="0"/>
        <v>0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76"/>
      <c r="CS31" s="77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8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</row>
    <row r="32" spans="1:157" s="4" customFormat="1" ht="18.75" customHeight="1" hidden="1">
      <c r="A32" s="215" t="s">
        <v>28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62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80"/>
      <c r="BK32" s="187">
        <f t="shared" si="0"/>
        <v>0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9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76"/>
      <c r="CS32" s="77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</row>
    <row r="33" spans="1:157" s="4" customFormat="1" ht="18.75" customHeight="1" hidden="1">
      <c r="A33" s="215" t="s">
        <v>28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7"/>
      <c r="AR33" s="62"/>
      <c r="AS33" s="184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6"/>
      <c r="BJ33" s="80"/>
      <c r="BK33" s="187">
        <f t="shared" si="0"/>
        <v>0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6"/>
      <c r="CS33" s="77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15" t="s">
        <v>70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7"/>
      <c r="AR34" s="59">
        <v>230</v>
      </c>
      <c r="AS34" s="184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6"/>
      <c r="BJ34" s="112">
        <v>290</v>
      </c>
      <c r="BK34" s="187">
        <f>CC34+CR34+CS34+CT34+DI34+DX34</f>
        <v>707629</v>
      </c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9"/>
      <c r="CC34" s="187">
        <f>SUM(CC36:CQ42)</f>
        <v>0</v>
      </c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9"/>
      <c r="CR34" s="121">
        <f>SUM(CR36:CR42)</f>
        <v>704629</v>
      </c>
      <c r="CS34" s="120">
        <f>SUM(CS36:CS42)</f>
        <v>0</v>
      </c>
      <c r="CT34" s="188">
        <f>SUM(CT36:DF42)</f>
        <v>0</v>
      </c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9"/>
      <c r="DI34" s="187">
        <f>SUM(DI36:DV42)</f>
        <v>0</v>
      </c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9"/>
      <c r="DX34" s="187">
        <f>SUM(DX36:EL42)</f>
        <v>3000</v>
      </c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9"/>
      <c r="EM34" s="233">
        <f>SUM(EM36:FA42)</f>
        <v>0</v>
      </c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</row>
    <row r="35" spans="1:157" s="4" customFormat="1" ht="15" customHeight="1">
      <c r="A35" s="215" t="s">
        <v>71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7"/>
      <c r="AR35" s="62"/>
      <c r="AS35" s="184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6"/>
      <c r="BJ35" s="80"/>
      <c r="BK35" s="196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8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6"/>
      <c r="CS35" s="77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30" t="s">
        <v>73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2"/>
      <c r="AR36" s="62"/>
      <c r="AS36" s="184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6"/>
      <c r="BJ36" s="80"/>
      <c r="BK36" s="187">
        <f t="shared" si="0"/>
        <v>0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6"/>
      <c r="CS36" s="77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15" t="s">
        <v>75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  <c r="AR37" s="62"/>
      <c r="AS37" s="184">
        <v>831</v>
      </c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6"/>
      <c r="BJ37" s="80" t="s">
        <v>214</v>
      </c>
      <c r="BK37" s="187">
        <f t="shared" si="0"/>
        <v>0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7"/>
      <c r="CS37" s="76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15" t="s">
        <v>179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  <c r="AR38" s="62"/>
      <c r="AS38" s="184">
        <v>244</v>
      </c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6"/>
      <c r="BJ38" s="80" t="s">
        <v>217</v>
      </c>
      <c r="BK38" s="187">
        <f t="shared" si="0"/>
        <v>0</v>
      </c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7"/>
      <c r="CS38" s="76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15" t="s">
        <v>219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7"/>
      <c r="AR39" s="62"/>
      <c r="AS39" s="184">
        <v>853</v>
      </c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6"/>
      <c r="BJ39" s="80" t="s">
        <v>218</v>
      </c>
      <c r="BK39" s="187">
        <f t="shared" si="0"/>
        <v>3000</v>
      </c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7"/>
      <c r="CS39" s="76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>
        <v>3000</v>
      </c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15" t="s">
        <v>74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7"/>
      <c r="AR40" s="62"/>
      <c r="AS40" s="184">
        <v>851</v>
      </c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6"/>
      <c r="BJ40" s="80" t="s">
        <v>184</v>
      </c>
      <c r="BK40" s="187">
        <f t="shared" si="0"/>
        <v>704629</v>
      </c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7">
        <v>704629</v>
      </c>
      <c r="CS40" s="76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15" t="s">
        <v>215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7"/>
      <c r="AR41" s="62"/>
      <c r="AS41" s="184">
        <v>852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6"/>
      <c r="BJ41" s="80" t="s">
        <v>184</v>
      </c>
      <c r="BK41" s="187">
        <f t="shared" si="0"/>
        <v>0</v>
      </c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7"/>
      <c r="CS41" s="76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15" t="s">
        <v>216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7"/>
      <c r="AR42" s="62"/>
      <c r="AS42" s="184">
        <v>853</v>
      </c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6"/>
      <c r="BJ42" s="80" t="s">
        <v>184</v>
      </c>
      <c r="BK42" s="187">
        <f t="shared" si="0"/>
        <v>0</v>
      </c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7"/>
      <c r="CS42" s="76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83" t="s">
        <v>24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R43" s="59">
        <v>240</v>
      </c>
      <c r="AS43" s="184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6"/>
      <c r="BJ43" s="80"/>
      <c r="BK43" s="187">
        <f t="shared" si="0"/>
        <v>0</v>
      </c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6"/>
      <c r="CS43" s="77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5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customHeight="1" hidden="1">
      <c r="A44" s="215" t="s">
        <v>71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7"/>
      <c r="AR44" s="62"/>
      <c r="AS44" s="184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6"/>
      <c r="BJ44" s="80"/>
      <c r="BK44" s="187">
        <f t="shared" si="0"/>
        <v>0</v>
      </c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6"/>
      <c r="CS44" s="77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5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83" t="s">
        <v>29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6"/>
      <c r="AR45" s="62"/>
      <c r="AS45" s="184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6"/>
      <c r="BJ45" s="80"/>
      <c r="BK45" s="187">
        <f t="shared" si="0"/>
        <v>0</v>
      </c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6"/>
      <c r="CS45" s="77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5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83" t="s">
        <v>76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6"/>
      <c r="AR46" s="62"/>
      <c r="AS46" s="184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6"/>
      <c r="BJ46" s="80"/>
      <c r="BK46" s="187">
        <f t="shared" si="0"/>
        <v>0</v>
      </c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6"/>
      <c r="CS46" s="77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5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15" t="s">
        <v>77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  <c r="AR47" s="59">
        <v>250</v>
      </c>
      <c r="AS47" s="184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6"/>
      <c r="BJ47" s="80"/>
      <c r="BK47" s="187">
        <f t="shared" si="0"/>
        <v>0</v>
      </c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9"/>
      <c r="CC47" s="187">
        <f>CC49</f>
        <v>0</v>
      </c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9"/>
      <c r="CR47" s="119">
        <f>CR49</f>
        <v>0</v>
      </c>
      <c r="CS47" s="121">
        <f>CS49</f>
        <v>0</v>
      </c>
      <c r="CT47" s="187">
        <f>CT49</f>
        <v>0</v>
      </c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9"/>
      <c r="DI47" s="187">
        <f>DI49</f>
        <v>0</v>
      </c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9"/>
      <c r="DX47" s="187">
        <f>DX49</f>
        <v>0</v>
      </c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9"/>
      <c r="EM47" s="187">
        <f>EM49</f>
        <v>0</v>
      </c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9"/>
    </row>
    <row r="48" spans="1:157" s="4" customFormat="1" ht="14.25" customHeight="1">
      <c r="A48" s="230" t="s">
        <v>71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2"/>
      <c r="AR48" s="62"/>
      <c r="AS48" s="184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6"/>
      <c r="BJ48" s="80"/>
      <c r="BK48" s="196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8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6"/>
      <c r="CS48" s="77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15" t="s">
        <v>28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7"/>
      <c r="AR49" s="62"/>
      <c r="AS49" s="206">
        <v>244</v>
      </c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80" t="s">
        <v>184</v>
      </c>
      <c r="BK49" s="187">
        <f>CC49+CR49+CS49+CT49+DI49+DX49</f>
        <v>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6"/>
      <c r="CS49" s="77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87">
        <f>CC50+CR50+CS50+CT50+DI50+DX50</f>
        <v>2871606</v>
      </c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9"/>
      <c r="CC50" s="187">
        <f>CC52+CC53+CC54+CC55+CC56+CC60+CC61+CC64</f>
        <v>0</v>
      </c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9"/>
      <c r="CR50" s="119">
        <f>CR52+CR53+CR54+CR55+CR56+CR60+CR61+CR64</f>
        <v>1924606</v>
      </c>
      <c r="CS50" s="121">
        <f>CS52+CS53+CS54+CS55+CS56+CS60+CS61+CS64</f>
        <v>0</v>
      </c>
      <c r="CT50" s="187">
        <f>CT52+CT53+CT54+CT55+CT56+CT60+CT61+CT64</f>
        <v>0</v>
      </c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9"/>
      <c r="DI50" s="187">
        <f>DI52+DI53+DI54+DI55+DI56+DI60+DI61+DI64</f>
        <v>0</v>
      </c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9"/>
      <c r="DX50" s="187">
        <f>DX52+DX53+DX54+DX55+DX56+DX60+DX62+DX65</f>
        <v>947000</v>
      </c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9"/>
      <c r="EM50" s="187">
        <f>EM52+EM53+EM54+EM55+EM56+EM60+EM61+EM64</f>
        <v>0</v>
      </c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9"/>
    </row>
    <row r="51" spans="1:157" s="4" customFormat="1" ht="15" customHeight="1">
      <c r="A51" s="215" t="s">
        <v>71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7"/>
      <c r="AR51" s="62"/>
      <c r="AS51" s="218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20"/>
      <c r="BJ51" s="80"/>
      <c r="BK51" s="196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8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6"/>
      <c r="CS51" s="77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21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3"/>
    </row>
    <row r="52" spans="1:157" s="4" customFormat="1" ht="18.75">
      <c r="A52" s="183" t="s">
        <v>17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6"/>
      <c r="AR52" s="62"/>
      <c r="AS52" s="184">
        <v>244</v>
      </c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6"/>
      <c r="BJ52" s="80" t="s">
        <v>187</v>
      </c>
      <c r="BK52" s="187">
        <f t="shared" si="0"/>
        <v>31000</v>
      </c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6">
        <v>31000</v>
      </c>
      <c r="CS52" s="77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</row>
    <row r="53" spans="1:157" s="4" customFormat="1" ht="18.75">
      <c r="A53" s="183" t="s">
        <v>18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6"/>
      <c r="AR53" s="62"/>
      <c r="AS53" s="184">
        <v>244</v>
      </c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6"/>
      <c r="BJ53" s="80" t="s">
        <v>188</v>
      </c>
      <c r="BK53" s="187">
        <f t="shared" si="0"/>
        <v>0</v>
      </c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6"/>
      <c r="CS53" s="77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</row>
    <row r="54" spans="1:157" s="4" customFormat="1" ht="18.75">
      <c r="A54" s="183" t="s">
        <v>19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6"/>
      <c r="AR54" s="62"/>
      <c r="AS54" s="184">
        <v>244</v>
      </c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6"/>
      <c r="BJ54" s="80" t="s">
        <v>189</v>
      </c>
      <c r="BK54" s="187">
        <f>CC54+CR54+CS54+CT54+DI54+DX54</f>
        <v>1095826</v>
      </c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6">
        <v>1095826</v>
      </c>
      <c r="CS54" s="77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</row>
    <row r="55" spans="1:157" s="4" customFormat="1" ht="18.75">
      <c r="A55" s="183" t="s">
        <v>20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6"/>
      <c r="AR55" s="62"/>
      <c r="AS55" s="206">
        <v>244</v>
      </c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80" t="s">
        <v>190</v>
      </c>
      <c r="BK55" s="187">
        <f aca="true" t="shared" si="1" ref="BK55:BK84">CC55+CR55+CS55+CT55+DI55+DX55</f>
        <v>0</v>
      </c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9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77"/>
      <c r="CS55" s="77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</row>
    <row r="56" spans="1:157" s="4" customFormat="1" ht="18.75">
      <c r="A56" s="183" t="s">
        <v>79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6"/>
      <c r="AR56" s="62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112">
        <v>225</v>
      </c>
      <c r="BK56" s="187">
        <f t="shared" si="1"/>
        <v>450110</v>
      </c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9"/>
      <c r="CC56" s="211">
        <f>SUM(CC58:CQ60)</f>
        <v>0</v>
      </c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122">
        <f>SUM(CR57:CR59)</f>
        <v>120110</v>
      </c>
      <c r="CS56" s="122">
        <f>SUM(CS57:CS59)</f>
        <v>0</v>
      </c>
      <c r="CT56" s="211">
        <f>SUM(CT57:DH59)</f>
        <v>0</v>
      </c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>
        <f>SUM(DI57:DW59)</f>
        <v>0</v>
      </c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2">
        <f>SUM(DX57:EL59)</f>
        <v>330000</v>
      </c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4"/>
      <c r="EM56" s="212">
        <f>SUM(EM57:FA59)</f>
        <v>0</v>
      </c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4"/>
    </row>
    <row r="57" spans="1:157" s="4" customFormat="1" ht="18.75">
      <c r="A57" s="183" t="s">
        <v>79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6"/>
      <c r="AR57" s="62"/>
      <c r="AS57" s="206">
        <v>244</v>
      </c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80" t="s">
        <v>197</v>
      </c>
      <c r="BK57" s="187">
        <f t="shared" si="1"/>
        <v>450110</v>
      </c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7">
        <v>120110</v>
      </c>
      <c r="CS57" s="77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80">
        <v>330000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83" t="s">
        <v>224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6"/>
      <c r="AR58" s="62"/>
      <c r="AS58" s="206">
        <v>243</v>
      </c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80" t="s">
        <v>198</v>
      </c>
      <c r="BK58" s="187">
        <f t="shared" si="1"/>
        <v>0</v>
      </c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7"/>
      <c r="CS58" s="77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83" t="s">
        <v>225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6"/>
      <c r="AR59" s="62"/>
      <c r="AS59" s="206">
        <v>244</v>
      </c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80" t="s">
        <v>196</v>
      </c>
      <c r="BK59" s="187">
        <f t="shared" si="1"/>
        <v>0</v>
      </c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7"/>
      <c r="CS59" s="77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80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83" t="s">
        <v>21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6"/>
      <c r="AR60" s="62"/>
      <c r="AS60" s="206">
        <v>244</v>
      </c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80" t="s">
        <v>191</v>
      </c>
      <c r="BK60" s="187">
        <f t="shared" si="1"/>
        <v>229962</v>
      </c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7">
        <v>149962</v>
      </c>
      <c r="CS60" s="77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>
        <v>80000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</row>
    <row r="61" spans="1:157" s="4" customFormat="1" ht="18.75">
      <c r="A61" s="183" t="s">
        <v>22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6"/>
      <c r="AR61" s="65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112">
        <v>310</v>
      </c>
      <c r="BK61" s="187">
        <f t="shared" si="1"/>
        <v>0</v>
      </c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9"/>
      <c r="CC61" s="211">
        <f>SUM(CC62:CQ63)</f>
        <v>0</v>
      </c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122">
        <f>SUM(CR62:CR63)</f>
        <v>0</v>
      </c>
      <c r="CS61" s="122">
        <f>SUM(CS62:CS63)</f>
        <v>0</v>
      </c>
      <c r="CT61" s="211">
        <f>SUM(CT62:DF63)</f>
        <v>0</v>
      </c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>
        <f>SUM(DI62:DW63)</f>
        <v>0</v>
      </c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180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2"/>
      <c r="EM61" s="212">
        <f>SUM(EM62:FA63)</f>
        <v>0</v>
      </c>
      <c r="EN61" s="213"/>
      <c r="EO61" s="213"/>
      <c r="EP61" s="213"/>
      <c r="EQ61" s="213"/>
      <c r="ER61" s="213"/>
      <c r="ES61" s="213"/>
      <c r="ET61" s="213"/>
      <c r="EU61" s="213"/>
      <c r="EV61" s="213"/>
      <c r="EW61" s="213"/>
      <c r="EX61" s="213"/>
      <c r="EY61" s="213"/>
      <c r="EZ61" s="213"/>
      <c r="FA61" s="214"/>
    </row>
    <row r="62" spans="1:157" s="4" customFormat="1" ht="18.75">
      <c r="A62" s="183" t="s">
        <v>22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6"/>
      <c r="AR62" s="65"/>
      <c r="AS62" s="206">
        <v>244</v>
      </c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80" t="s">
        <v>192</v>
      </c>
      <c r="BK62" s="187">
        <f t="shared" si="1"/>
        <v>220000</v>
      </c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9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77"/>
      <c r="CS62" s="77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212">
        <f>SUM(DX63:EL64)</f>
        <v>220000</v>
      </c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4"/>
      <c r="EM62" s="180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2"/>
    </row>
    <row r="63" spans="1:157" s="4" customFormat="1" ht="18.75">
      <c r="A63" s="183" t="s">
        <v>22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6"/>
      <c r="AR63" s="65"/>
      <c r="AS63" s="206">
        <v>244</v>
      </c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80" t="s">
        <v>193</v>
      </c>
      <c r="BK63" s="187">
        <f t="shared" si="1"/>
        <v>220000</v>
      </c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9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77"/>
      <c r="CS63" s="77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>
        <v>220000</v>
      </c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80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2"/>
    </row>
    <row r="64" spans="1:157" s="4" customFormat="1" ht="19.5" customHeight="1">
      <c r="A64" s="183" t="s">
        <v>23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6"/>
      <c r="AR64" s="62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112" t="s">
        <v>226</v>
      </c>
      <c r="BK64" s="187">
        <f t="shared" si="1"/>
        <v>527708</v>
      </c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9"/>
      <c r="CC64" s="190">
        <f>SUM(CC65:CQ70)</f>
        <v>0</v>
      </c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77">
        <f>CR65+CR66+CR67+CR68+CR69+CR70+CR71</f>
        <v>527708</v>
      </c>
      <c r="CS64" s="77">
        <f>SUM(CS65:CS70)</f>
        <v>0</v>
      </c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80">
        <f>SUM(EM65:FA70)</f>
        <v>0</v>
      </c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19.5" customHeight="1">
      <c r="A65" s="183" t="s">
        <v>202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6"/>
      <c r="AR65" s="62"/>
      <c r="AS65" s="206">
        <v>244</v>
      </c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113" t="s">
        <v>208</v>
      </c>
      <c r="BK65" s="187">
        <f t="shared" si="1"/>
        <v>320000</v>
      </c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9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77">
        <v>3000</v>
      </c>
      <c r="CS65" s="77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207">
        <f>SUM(DX66:EL71)</f>
        <v>317000</v>
      </c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80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2"/>
    </row>
    <row r="66" spans="1:157" s="4" customFormat="1" ht="19.5" customHeight="1">
      <c r="A66" s="183" t="s">
        <v>203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6"/>
      <c r="AR66" s="62"/>
      <c r="AS66" s="206">
        <v>244</v>
      </c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113" t="s">
        <v>209</v>
      </c>
      <c r="BK66" s="187">
        <f t="shared" si="1"/>
        <v>433758</v>
      </c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9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77">
        <v>433758</v>
      </c>
      <c r="CS66" s="77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80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2"/>
    </row>
    <row r="67" spans="1:157" s="4" customFormat="1" ht="19.5" customHeight="1">
      <c r="A67" s="183" t="s">
        <v>204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6"/>
      <c r="AR67" s="62"/>
      <c r="AS67" s="206">
        <v>244</v>
      </c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113" t="s">
        <v>210</v>
      </c>
      <c r="BK67" s="187">
        <f t="shared" si="1"/>
        <v>28600</v>
      </c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9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77">
        <v>28600</v>
      </c>
      <c r="CS67" s="77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80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2"/>
    </row>
    <row r="68" spans="1:157" s="4" customFormat="1" ht="19.5" customHeight="1">
      <c r="A68" s="183" t="s">
        <v>205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6"/>
      <c r="AR68" s="62"/>
      <c r="AS68" s="206">
        <v>244</v>
      </c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113" t="s">
        <v>211</v>
      </c>
      <c r="BK68" s="187">
        <f t="shared" si="1"/>
        <v>105000</v>
      </c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9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77">
        <v>5000</v>
      </c>
      <c r="CS68" s="77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>
        <v>100000</v>
      </c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80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2"/>
    </row>
    <row r="69" spans="1:157" s="4" customFormat="1" ht="19.5" customHeight="1">
      <c r="A69" s="183" t="s">
        <v>206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6"/>
      <c r="AR69" s="65"/>
      <c r="AS69" s="206">
        <v>244</v>
      </c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113" t="s">
        <v>213</v>
      </c>
      <c r="BK69" s="187">
        <f t="shared" si="1"/>
        <v>136000</v>
      </c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9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77">
        <v>56000</v>
      </c>
      <c r="CS69" s="77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>
        <v>80000</v>
      </c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80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2"/>
    </row>
    <row r="70" spans="1:157" s="4" customFormat="1" ht="19.5" customHeight="1">
      <c r="A70" s="183" t="s">
        <v>207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6"/>
      <c r="AR70" s="62"/>
      <c r="AS70" s="206">
        <v>244</v>
      </c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113" t="s">
        <v>212</v>
      </c>
      <c r="BK70" s="187">
        <f t="shared" si="1"/>
        <v>137000</v>
      </c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9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77"/>
      <c r="CS70" s="77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>
        <v>137000</v>
      </c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80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2"/>
    </row>
    <row r="71" spans="1:157" s="4" customFormat="1" ht="19.5" customHeight="1">
      <c r="A71" s="183" t="s">
        <v>228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62"/>
      <c r="AS71" s="184">
        <v>244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6"/>
      <c r="BG71" s="112"/>
      <c r="BH71" s="112"/>
      <c r="BI71" s="112"/>
      <c r="BJ71" s="113" t="s">
        <v>227</v>
      </c>
      <c r="BK71" s="187">
        <f>CR71</f>
        <v>1350</v>
      </c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9"/>
      <c r="CC71" s="180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2"/>
      <c r="CR71" s="77">
        <v>1350</v>
      </c>
      <c r="CS71" s="77"/>
      <c r="CT71" s="180"/>
      <c r="CU71" s="181"/>
      <c r="CV71" s="181"/>
      <c r="CW71" s="181"/>
      <c r="CX71" s="181"/>
      <c r="CY71" s="181"/>
      <c r="CZ71" s="181"/>
      <c r="DA71" s="181"/>
      <c r="DB71" s="181"/>
      <c r="DC71" s="76"/>
      <c r="DD71" s="76"/>
      <c r="DE71" s="84"/>
      <c r="DF71" s="77"/>
      <c r="DG71" s="77"/>
      <c r="DH71" s="77"/>
      <c r="DI71" s="180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84"/>
      <c r="DW71" s="77"/>
      <c r="DX71" s="180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2"/>
      <c r="EM71" s="180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2"/>
    </row>
    <row r="72" spans="1:157" s="4" customFormat="1" ht="19.5" customHeight="1">
      <c r="A72" s="183" t="s">
        <v>16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6"/>
      <c r="AR72" s="62"/>
      <c r="AS72" s="184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6"/>
      <c r="BG72" s="112"/>
      <c r="BH72" s="112"/>
      <c r="BI72" s="112"/>
      <c r="BJ72" s="112">
        <v>266</v>
      </c>
      <c r="BK72" s="187">
        <f>BK73+BK74</f>
        <v>11313</v>
      </c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9"/>
      <c r="CC72" s="180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2"/>
      <c r="CR72" s="77"/>
      <c r="CS72" s="77"/>
      <c r="CT72" s="180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2"/>
      <c r="DF72" s="77"/>
      <c r="DG72" s="77"/>
      <c r="DH72" s="77"/>
      <c r="DI72" s="180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84"/>
      <c r="DW72" s="77"/>
      <c r="DX72" s="180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2"/>
      <c r="EM72" s="180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2"/>
    </row>
    <row r="73" spans="1:157" s="4" customFormat="1" ht="19.5" customHeight="1">
      <c r="A73" s="183" t="s">
        <v>194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6"/>
      <c r="AR73" s="62"/>
      <c r="AS73" s="184">
        <v>112</v>
      </c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6"/>
      <c r="BG73" s="112"/>
      <c r="BH73" s="112"/>
      <c r="BI73" s="112"/>
      <c r="BJ73" s="80" t="s">
        <v>199</v>
      </c>
      <c r="BK73" s="187">
        <f t="shared" si="1"/>
        <v>2400</v>
      </c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9"/>
      <c r="CC73" s="180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7">
        <v>2400</v>
      </c>
      <c r="CS73" s="77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7"/>
      <c r="DG73" s="77"/>
      <c r="DH73" s="77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2"/>
      <c r="DW73" s="77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80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2"/>
    </row>
    <row r="74" spans="1:157" s="4" customFormat="1" ht="19.5" customHeight="1">
      <c r="A74" s="183" t="s">
        <v>195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6"/>
      <c r="AR74" s="62"/>
      <c r="AS74" s="184">
        <v>111</v>
      </c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6"/>
      <c r="BG74" s="112"/>
      <c r="BH74" s="112"/>
      <c r="BI74" s="112"/>
      <c r="BJ74" s="80" t="s">
        <v>199</v>
      </c>
      <c r="BK74" s="187">
        <f t="shared" si="1"/>
        <v>8913</v>
      </c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7">
        <v>8913</v>
      </c>
      <c r="CS74" s="77"/>
      <c r="CT74" s="180"/>
      <c r="CU74" s="181"/>
      <c r="CV74" s="181"/>
      <c r="CW74" s="181"/>
      <c r="CX74" s="181"/>
      <c r="CY74" s="181"/>
      <c r="CZ74" s="181"/>
      <c r="DA74" s="181"/>
      <c r="DB74" s="182"/>
      <c r="DC74" s="77"/>
      <c r="DD74" s="77"/>
      <c r="DE74" s="180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2"/>
      <c r="DV74" s="180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80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2"/>
    </row>
    <row r="75" spans="1:157" s="4" customFormat="1" ht="37.5" customHeight="1">
      <c r="A75" s="183" t="s">
        <v>43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6"/>
      <c r="AR75" s="59">
        <v>300</v>
      </c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80"/>
      <c r="BK75" s="187">
        <f t="shared" si="1"/>
        <v>0</v>
      </c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9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77"/>
      <c r="CS75" s="77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80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2"/>
    </row>
    <row r="76" spans="1:157" s="4" customFormat="1" ht="15" customHeight="1">
      <c r="A76" s="202" t="s">
        <v>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4"/>
      <c r="AR76" s="6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80"/>
      <c r="BK76" s="196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8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77"/>
      <c r="CS76" s="77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</row>
    <row r="77" spans="1:157" s="4" customFormat="1" ht="18.75">
      <c r="A77" s="183" t="s">
        <v>80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6"/>
      <c r="AR77" s="59">
        <v>310</v>
      </c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80"/>
      <c r="BK77" s="187">
        <f t="shared" si="1"/>
        <v>0</v>
      </c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9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77"/>
      <c r="CS77" s="77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8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</row>
    <row r="78" spans="1:157" s="4" customFormat="1" ht="18.75">
      <c r="A78" s="183" t="s">
        <v>81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6"/>
      <c r="AR78" s="59">
        <v>320</v>
      </c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80"/>
      <c r="BK78" s="187">
        <f t="shared" si="1"/>
        <v>0</v>
      </c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9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77"/>
      <c r="CS78" s="77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1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</row>
    <row r="79" spans="1:157" s="4" customFormat="1" ht="18.75">
      <c r="A79" s="183" t="s">
        <v>82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6"/>
      <c r="AR79" s="59">
        <v>400</v>
      </c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80"/>
      <c r="BK79" s="187">
        <f t="shared" si="1"/>
        <v>0</v>
      </c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9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77"/>
      <c r="CS79" s="77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8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80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2"/>
      <c r="EM79" s="180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2"/>
    </row>
    <row r="80" spans="1:157" s="4" customFormat="1" ht="18.75">
      <c r="A80" s="183" t="s">
        <v>1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6"/>
      <c r="AR80" s="6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80"/>
      <c r="BK80" s="196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8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77"/>
      <c r="CS80" s="77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8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</row>
    <row r="81" spans="1:157" s="4" customFormat="1" ht="18.75">
      <c r="A81" s="183" t="s">
        <v>83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6"/>
      <c r="AR81" s="59">
        <v>410</v>
      </c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80"/>
      <c r="BK81" s="187">
        <f t="shared" si="1"/>
        <v>0</v>
      </c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9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77"/>
      <c r="CS81" s="77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</row>
    <row r="82" spans="1:157" s="4" customFormat="1" ht="18.75">
      <c r="A82" s="183" t="s">
        <v>84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6"/>
      <c r="AR82" s="59">
        <v>420</v>
      </c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80"/>
      <c r="BK82" s="187">
        <f t="shared" si="1"/>
        <v>0</v>
      </c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9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77"/>
      <c r="CS82" s="77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</row>
    <row r="83" spans="1:157" s="4" customFormat="1" ht="18.75">
      <c r="A83" s="183" t="s">
        <v>85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6"/>
      <c r="AR83" s="59">
        <v>500</v>
      </c>
      <c r="AS83" s="180" t="s">
        <v>55</v>
      </c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77" t="s">
        <v>55</v>
      </c>
      <c r="BK83" s="187">
        <f t="shared" si="1"/>
        <v>0</v>
      </c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9"/>
      <c r="CC83" s="180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2"/>
      <c r="CR83" s="76"/>
      <c r="CS83" s="77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2"/>
      <c r="DI83" s="180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2"/>
      <c r="DX83" s="180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2"/>
      <c r="EM83" s="180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2"/>
    </row>
    <row r="84" spans="1:157" s="4" customFormat="1" ht="18.75">
      <c r="A84" s="183" t="s">
        <v>86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6"/>
      <c r="AR84" s="59">
        <v>600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7" t="s">
        <v>55</v>
      </c>
      <c r="BK84" s="187">
        <f t="shared" si="1"/>
        <v>0</v>
      </c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6"/>
      <c r="CS84" s="77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ht="10.5" customHeight="1"/>
    <row r="86" spans="1:157" ht="39.75" customHeight="1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6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7" t="s">
        <v>87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6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7" t="s">
        <v>95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</row>
  </sheetData>
  <sheetProtection/>
  <mergeCells count="620">
    <mergeCell ref="EM71:FA71"/>
    <mergeCell ref="BK71:CB71"/>
    <mergeCell ref="A71:AQ71"/>
    <mergeCell ref="AS71:BF71"/>
    <mergeCell ref="CC71:CQ71"/>
    <mergeCell ref="CT71:DB71"/>
    <mergeCell ref="DI71:DU71"/>
    <mergeCell ref="DX71:EL71"/>
    <mergeCell ref="CT73:DE73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2:DE72"/>
    <mergeCell ref="AS72:BF72"/>
    <mergeCell ref="BK72:CB72"/>
    <mergeCell ref="CC72:CQ72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4:EL84"/>
    <mergeCell ref="DI83:DW83"/>
    <mergeCell ref="DX83:EL83"/>
    <mergeCell ref="DX80:EL80"/>
    <mergeCell ref="AS80:BI80"/>
    <mergeCell ref="DX82:EL82"/>
    <mergeCell ref="EM82:FA82"/>
    <mergeCell ref="A83:AQ83"/>
    <mergeCell ref="AS83:BI83"/>
    <mergeCell ref="BK83:CB83"/>
    <mergeCell ref="CC83:CQ83"/>
    <mergeCell ref="CT83:DH83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81:AQ81"/>
    <mergeCell ref="AS81:BI81"/>
    <mergeCell ref="BK81:CB81"/>
    <mergeCell ref="CC81:CQ81"/>
    <mergeCell ref="CT81:DH81"/>
    <mergeCell ref="DI81:DW81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79:AQ79"/>
    <mergeCell ref="AS79:BI79"/>
    <mergeCell ref="BK79:CB79"/>
    <mergeCell ref="CC79:CQ79"/>
    <mergeCell ref="CT79:DH79"/>
    <mergeCell ref="DI79:DW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F74"/>
    <mergeCell ref="BK74:CB74"/>
    <mergeCell ref="CC74:CQ74"/>
    <mergeCell ref="CT74:DB74"/>
    <mergeCell ref="DE74:DU7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DI72:DU72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E8">
      <selection activeCell="CI12" sqref="CI12:CV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59" width="0.875" style="1" customWidth="1"/>
    <col min="60" max="60" width="0.6171875" style="1" customWidth="1"/>
    <col min="61" max="61" width="0.875" style="1" hidden="1" customWidth="1"/>
    <col min="62" max="62" width="15.125" style="29" customWidth="1"/>
    <col min="63" max="63" width="13.25390625" style="29" customWidth="1"/>
    <col min="64" max="75" width="0.875" style="1" customWidth="1"/>
    <col min="76" max="76" width="3.375" style="1" customWidth="1"/>
    <col min="77" max="78" width="0.875" style="1" hidden="1" customWidth="1"/>
    <col min="79" max="79" width="3.375" style="1" customWidth="1"/>
    <col min="80" max="84" width="0.875" style="1" customWidth="1"/>
    <col min="85" max="85" width="13.125" style="1" customWidth="1"/>
    <col min="86" max="86" width="16.125" style="1" customWidth="1"/>
    <col min="87" max="98" width="0.875" style="1" customWidth="1"/>
    <col min="99" max="99" width="5.25390625" style="1" customWidth="1"/>
    <col min="100" max="100" width="0.875" style="1" hidden="1" customWidth="1"/>
    <col min="101" max="101" width="17.00390625" style="1" customWidth="1"/>
    <col min="102" max="111" width="0.875" style="1" customWidth="1"/>
    <col min="112" max="112" width="7.1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2" t="s">
        <v>120</v>
      </c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</row>
    <row r="3" spans="1:115" s="3" customFormat="1" ht="27" customHeight="1">
      <c r="A3" s="325" t="s">
        <v>252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72" t="s">
        <v>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3" t="s">
        <v>47</v>
      </c>
      <c r="AS5" s="272" t="s">
        <v>88</v>
      </c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3" t="s">
        <v>150</v>
      </c>
      <c r="BK5" s="273" t="s">
        <v>136</v>
      </c>
      <c r="BL5" s="326" t="s">
        <v>89</v>
      </c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326"/>
      <c r="DK5" s="326"/>
    </row>
    <row r="6" spans="1:115" ht="18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3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3"/>
      <c r="BK6" s="273"/>
      <c r="BL6" s="285" t="s">
        <v>121</v>
      </c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7"/>
      <c r="CI6" s="274" t="s">
        <v>50</v>
      </c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6"/>
    </row>
    <row r="7" spans="1:115" ht="180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3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3"/>
      <c r="BK7" s="273"/>
      <c r="BL7" s="288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272" t="s">
        <v>123</v>
      </c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4" t="s">
        <v>124</v>
      </c>
      <c r="DJ7" s="275"/>
      <c r="DK7" s="276"/>
    </row>
    <row r="8" spans="1:115" ht="116.2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3"/>
      <c r="BK8" s="273"/>
      <c r="BL8" s="322" t="s">
        <v>243</v>
      </c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4"/>
      <c r="CB8" s="272" t="s">
        <v>244</v>
      </c>
      <c r="CC8" s="272"/>
      <c r="CD8" s="272"/>
      <c r="CE8" s="272"/>
      <c r="CF8" s="272"/>
      <c r="CG8" s="272"/>
      <c r="CH8" s="272" t="s">
        <v>245</v>
      </c>
      <c r="CI8" s="274" t="s">
        <v>246</v>
      </c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6"/>
      <c r="CW8" s="88" t="s">
        <v>247</v>
      </c>
      <c r="CX8" s="272" t="s">
        <v>248</v>
      </c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88" t="s">
        <v>249</v>
      </c>
      <c r="DJ8" s="88" t="s">
        <v>250</v>
      </c>
      <c r="DK8" s="88" t="s">
        <v>251</v>
      </c>
    </row>
    <row r="9" spans="1:115" ht="4.5" customHeight="1" hidden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3"/>
      <c r="BK9" s="273"/>
      <c r="BL9" s="288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90"/>
      <c r="CB9" s="272"/>
      <c r="CC9" s="272"/>
      <c r="CD9" s="272"/>
      <c r="CE9" s="272"/>
      <c r="CF9" s="272"/>
      <c r="CG9" s="272"/>
      <c r="CH9" s="272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</row>
    <row r="10" spans="1:115" ht="15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5"/>
      <c r="AR10" s="108">
        <v>2</v>
      </c>
      <c r="AS10" s="313">
        <v>3</v>
      </c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5"/>
      <c r="BJ10" s="108">
        <v>4</v>
      </c>
      <c r="BK10" s="109">
        <v>5</v>
      </c>
      <c r="BL10" s="313">
        <v>6</v>
      </c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5"/>
      <c r="CB10" s="313">
        <v>7</v>
      </c>
      <c r="CC10" s="314"/>
      <c r="CD10" s="314"/>
      <c r="CE10" s="314"/>
      <c r="CF10" s="314"/>
      <c r="CG10" s="315"/>
      <c r="CH10" s="107">
        <v>8</v>
      </c>
      <c r="CI10" s="316">
        <v>9</v>
      </c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8"/>
      <c r="CW10" s="110">
        <v>10</v>
      </c>
      <c r="CX10" s="319">
        <v>11</v>
      </c>
      <c r="CY10" s="320"/>
      <c r="CZ10" s="320"/>
      <c r="DA10" s="320"/>
      <c r="DB10" s="320"/>
      <c r="DC10" s="320"/>
      <c r="DD10" s="320"/>
      <c r="DE10" s="320"/>
      <c r="DF10" s="320"/>
      <c r="DG10" s="320"/>
      <c r="DH10" s="321"/>
      <c r="DI10" s="110">
        <v>12</v>
      </c>
      <c r="DJ10" s="110">
        <v>13</v>
      </c>
      <c r="DK10" s="111">
        <v>14</v>
      </c>
    </row>
    <row r="11" spans="1:115" s="4" customFormat="1" ht="40.5" customHeight="1">
      <c r="A11" s="310" t="s">
        <v>138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2"/>
      <c r="AR11" s="106" t="s">
        <v>90</v>
      </c>
      <c r="AS11" s="296" t="s">
        <v>55</v>
      </c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8"/>
      <c r="BJ11" s="92"/>
      <c r="BK11" s="93"/>
      <c r="BL11" s="299">
        <v>5676618.43</v>
      </c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1"/>
      <c r="CB11" s="306">
        <v>2871606</v>
      </c>
      <c r="CC11" s="307"/>
      <c r="CD11" s="307"/>
      <c r="CE11" s="307"/>
      <c r="CF11" s="307"/>
      <c r="CG11" s="308"/>
      <c r="CH11" s="101">
        <v>2871606</v>
      </c>
      <c r="CI11" s="299">
        <v>5676618.43</v>
      </c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1"/>
      <c r="CW11" s="105">
        <v>2871606</v>
      </c>
      <c r="CX11" s="302">
        <v>2871606</v>
      </c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103"/>
      <c r="DJ11" s="103"/>
      <c r="DK11" s="102"/>
    </row>
    <row r="12" spans="1:115" s="4" customFormat="1" ht="75.75" customHeight="1">
      <c r="A12" s="303" t="s">
        <v>91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5"/>
      <c r="AR12" s="106" t="s">
        <v>92</v>
      </c>
      <c r="AS12" s="296" t="s">
        <v>55</v>
      </c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8"/>
      <c r="BJ12" s="92"/>
      <c r="BK12" s="93"/>
      <c r="BL12" s="306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8"/>
      <c r="CB12" s="306"/>
      <c r="CC12" s="307"/>
      <c r="CD12" s="307"/>
      <c r="CE12" s="307"/>
      <c r="CF12" s="307"/>
      <c r="CG12" s="308"/>
      <c r="CH12" s="101"/>
      <c r="CI12" s="299">
        <f>BL12</f>
        <v>0</v>
      </c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1"/>
      <c r="CW12" s="103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103"/>
      <c r="DJ12" s="103"/>
      <c r="DK12" s="103"/>
    </row>
    <row r="13" spans="1:115" s="4" customFormat="1" ht="6.75" customHeight="1">
      <c r="A13" s="303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5"/>
      <c r="AR13" s="106"/>
      <c r="AS13" s="296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8"/>
      <c r="BJ13" s="92"/>
      <c r="BK13" s="93"/>
      <c r="BL13" s="306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8"/>
      <c r="CB13" s="306"/>
      <c r="CC13" s="307"/>
      <c r="CD13" s="307"/>
      <c r="CE13" s="307"/>
      <c r="CF13" s="307"/>
      <c r="CG13" s="308"/>
      <c r="CH13" s="101"/>
      <c r="CI13" s="306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8"/>
      <c r="CW13" s="103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103"/>
      <c r="DJ13" s="103"/>
      <c r="DK13" s="102"/>
    </row>
    <row r="14" spans="1:115" s="4" customFormat="1" ht="37.5" customHeight="1">
      <c r="A14" s="293" t="s">
        <v>134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5"/>
      <c r="AR14" s="106" t="s">
        <v>93</v>
      </c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8"/>
      <c r="BJ14" s="92"/>
      <c r="BK14" s="93"/>
      <c r="BL14" s="299">
        <v>5676618.43</v>
      </c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1"/>
      <c r="CB14" s="299">
        <f>CB11-CB12</f>
        <v>2871606</v>
      </c>
      <c r="CC14" s="300"/>
      <c r="CD14" s="300"/>
      <c r="CE14" s="300"/>
      <c r="CF14" s="300"/>
      <c r="CG14" s="301"/>
      <c r="CH14" s="104">
        <f>CH11-CH12</f>
        <v>2871606</v>
      </c>
      <c r="CI14" s="299">
        <v>5676618.43</v>
      </c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1"/>
      <c r="CW14" s="105">
        <v>2871606</v>
      </c>
      <c r="CX14" s="302">
        <v>2871606</v>
      </c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103"/>
      <c r="DJ14" s="103"/>
      <c r="DK14" s="102"/>
    </row>
    <row r="15" spans="1:115" s="4" customFormat="1" ht="16.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94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95"/>
      <c r="BK15" s="96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80"/>
      <c r="CC15" s="280"/>
      <c r="CD15" s="280"/>
      <c r="CE15" s="280"/>
      <c r="CF15" s="280"/>
      <c r="CG15" s="280"/>
      <c r="CH15" s="97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98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99"/>
      <c r="DJ15" s="99"/>
      <c r="DK15" s="99"/>
    </row>
    <row r="16" spans="1:115" s="4" customFormat="1" ht="33.75" customHeight="1">
      <c r="A16" s="282" t="s">
        <v>182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94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95" t="s">
        <v>232</v>
      </c>
      <c r="BK16" s="96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80"/>
      <c r="CC16" s="280"/>
      <c r="CD16" s="280"/>
      <c r="CE16" s="280"/>
      <c r="CF16" s="280"/>
      <c r="CG16" s="280"/>
      <c r="CH16" s="97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98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99"/>
      <c r="DJ16" s="99"/>
      <c r="DK16" s="99"/>
    </row>
    <row r="17" spans="1:115" s="4" customFormat="1" ht="16.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100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96"/>
      <c r="BK17" s="96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80"/>
      <c r="CC17" s="280"/>
      <c r="CD17" s="280"/>
      <c r="CE17" s="280"/>
      <c r="CF17" s="280"/>
      <c r="CG17" s="280"/>
      <c r="CH17" s="97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98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99"/>
      <c r="DJ17" s="99"/>
      <c r="DK17" s="99"/>
    </row>
    <row r="18" spans="1:115" s="4" customFormat="1" ht="24.75" customHeight="1">
      <c r="A18" s="282" t="s">
        <v>183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94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95"/>
      <c r="BK18" s="96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80"/>
      <c r="CC18" s="280"/>
      <c r="CD18" s="280"/>
      <c r="CE18" s="280"/>
      <c r="CF18" s="280"/>
      <c r="CG18" s="280"/>
      <c r="CH18" s="97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98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99"/>
      <c r="DJ18" s="99"/>
      <c r="DK18" s="99"/>
    </row>
    <row r="19" spans="1:115" s="4" customFormat="1" ht="16.5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100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96"/>
      <c r="BK19" s="96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80"/>
      <c r="CC19" s="280"/>
      <c r="CD19" s="280"/>
      <c r="CE19" s="280"/>
      <c r="CF19" s="280"/>
      <c r="CG19" s="280"/>
      <c r="CH19" s="97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98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99"/>
      <c r="DJ19" s="99"/>
      <c r="DK19" s="99"/>
    </row>
    <row r="21" spans="1:115" ht="18.75">
      <c r="A21" s="137" t="s">
        <v>122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6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6"/>
      <c r="BK22" s="66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7" t="s">
        <v>151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6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6"/>
      <c r="BK24" s="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7" t="s">
        <v>152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6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6"/>
      <c r="BK26" s="66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92" t="s">
        <v>96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</row>
    <row r="28" spans="1:115" ht="18.75">
      <c r="A28" s="292" t="s">
        <v>153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</row>
    <row r="29" spans="1:115" ht="18.75">
      <c r="A29" s="291" t="s">
        <v>154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</row>
    <row r="30" spans="1:115" ht="18.75">
      <c r="A30" s="291" t="s">
        <v>155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</row>
    <row r="31" spans="1:115" ht="18.75">
      <c r="A31" s="291" t="s">
        <v>156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</row>
    <row r="32" spans="1:115" ht="18.75">
      <c r="A32" s="292" t="s">
        <v>157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</row>
    <row r="33" spans="1:115" ht="18.75">
      <c r="A33" s="292" t="s">
        <v>125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</row>
    <row r="34" spans="1:115" ht="18.75">
      <c r="A34" s="292" t="s">
        <v>97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</row>
    <row r="35" spans="1:115" ht="37.5" customHeight="1">
      <c r="A35" s="284" t="s">
        <v>158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</row>
    <row r="36" spans="1:115" ht="35.25" customHeight="1">
      <c r="A36" s="284" t="s">
        <v>159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4">
      <selection activeCell="CL33" sqref="CL33:DD3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7" t="s">
        <v>133</v>
      </c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</row>
    <row r="4" spans="1:108" s="4" customFormat="1" ht="18.75">
      <c r="A4" s="327" t="s">
        <v>127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</row>
    <row r="5" spans="1:108" s="4" customFormat="1" ht="18.75">
      <c r="A5" s="327" t="s">
        <v>200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</row>
    <row r="6" spans="1:108" s="4" customFormat="1" ht="18.75">
      <c r="A6" s="327" t="s">
        <v>128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</row>
    <row r="7" spans="1:108" s="4" customFormat="1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4" customFormat="1" ht="35.25" customHeight="1">
      <c r="A8" s="328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 t="s">
        <v>47</v>
      </c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 t="s">
        <v>129</v>
      </c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</row>
    <row r="9" spans="1:108" s="4" customFormat="1" ht="18.75">
      <c r="A9" s="328">
        <v>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>
        <v>2</v>
      </c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57"/>
      <c r="CN9" s="57"/>
      <c r="CO9" s="58"/>
      <c r="CP9" s="328">
        <v>3</v>
      </c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</row>
    <row r="10" spans="1:108" s="4" customFormat="1" ht="18.75">
      <c r="A10" s="329" t="s">
        <v>85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1"/>
      <c r="CA10" s="332" t="s">
        <v>100</v>
      </c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4"/>
      <c r="CP10" s="332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4"/>
    </row>
    <row r="11" spans="1:108" s="4" customFormat="1" ht="18.75">
      <c r="A11" s="329" t="s">
        <v>86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1"/>
      <c r="CA11" s="332" t="s">
        <v>102</v>
      </c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60"/>
      <c r="CN11" s="60"/>
      <c r="CO11" s="61"/>
      <c r="CP11" s="332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4"/>
    </row>
    <row r="12" spans="1:108" s="4" customFormat="1" ht="18.75">
      <c r="A12" s="329" t="s">
        <v>130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1"/>
      <c r="CA12" s="332" t="s">
        <v>104</v>
      </c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60"/>
      <c r="CN12" s="60"/>
      <c r="CO12" s="61"/>
      <c r="CP12" s="332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4"/>
    </row>
    <row r="13" spans="1:108" s="4" customFormat="1" ht="18.75">
      <c r="A13" s="329" t="s">
        <v>131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1"/>
      <c r="CA13" s="332" t="s">
        <v>132</v>
      </c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4"/>
      <c r="CP13" s="332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4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7" t="s">
        <v>126</v>
      </c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</row>
    <row r="16" spans="1:109" ht="22.5" customHeight="1">
      <c r="A16" s="327" t="s">
        <v>139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4"/>
    </row>
    <row r="17" spans="1:109" ht="22.5" customHeight="1">
      <c r="A17" s="328" t="s">
        <v>0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 t="s">
        <v>47</v>
      </c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 t="s">
        <v>98</v>
      </c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4"/>
    </row>
    <row r="18" spans="1:109" ht="18.75">
      <c r="A18" s="328">
        <v>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>
        <v>2</v>
      </c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57"/>
      <c r="CN18" s="57"/>
      <c r="CO18" s="58"/>
      <c r="CP18" s="328">
        <v>3</v>
      </c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4"/>
    </row>
    <row r="19" spans="1:109" ht="18.75">
      <c r="A19" s="329" t="s">
        <v>99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1"/>
      <c r="CA19" s="332" t="s">
        <v>100</v>
      </c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4"/>
      <c r="CP19" s="332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4"/>
      <c r="DE19" s="4"/>
    </row>
    <row r="20" spans="1:109" ht="58.5" customHeight="1">
      <c r="A20" s="329" t="s">
        <v>101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1"/>
      <c r="CA20" s="332" t="s">
        <v>102</v>
      </c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60"/>
      <c r="CN20" s="60"/>
      <c r="CO20" s="61"/>
      <c r="CP20" s="332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4"/>
      <c r="DE20" s="4"/>
    </row>
    <row r="21" spans="1:109" ht="18.75" customHeight="1">
      <c r="A21" s="329" t="s">
        <v>103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1"/>
      <c r="CA21" s="332" t="s">
        <v>104</v>
      </c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4"/>
      <c r="CP21" s="332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4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336" t="s">
        <v>145</v>
      </c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336" t="s">
        <v>233</v>
      </c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335" t="s">
        <v>7</v>
      </c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337" t="s">
        <v>8</v>
      </c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69"/>
      <c r="AY27" s="69"/>
      <c r="AZ27" s="69"/>
      <c r="BA27" s="69"/>
      <c r="BB27" s="69"/>
      <c r="BC27" s="38"/>
      <c r="BD27" s="38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336" t="s">
        <v>145</v>
      </c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336" t="s">
        <v>146</v>
      </c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1"/>
      <c r="BO29" s="335" t="s">
        <v>7</v>
      </c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337" t="s">
        <v>8</v>
      </c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336" t="s">
        <v>145</v>
      </c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336" t="s">
        <v>232</v>
      </c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335" t="s">
        <v>7</v>
      </c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337" t="s">
        <v>8</v>
      </c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0"/>
      <c r="BF33" s="70"/>
      <c r="BG33" s="70"/>
      <c r="BH33" s="70"/>
      <c r="BI33" s="70"/>
      <c r="BJ33" s="70"/>
      <c r="BK33" s="70"/>
      <c r="BL33" s="70"/>
      <c r="BM33" s="70"/>
      <c r="BN33" s="336" t="s">
        <v>145</v>
      </c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336" t="s">
        <v>232</v>
      </c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70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335" t="s">
        <v>7</v>
      </c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337" t="s">
        <v>8</v>
      </c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71"/>
    </row>
    <row r="35" spans="1:109" ht="18.75">
      <c r="A35" s="35" t="s">
        <v>39</v>
      </c>
      <c r="B35" s="35"/>
      <c r="C35" s="34"/>
      <c r="D35" s="34"/>
      <c r="E35" s="34"/>
      <c r="F35" s="34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0" t="s">
        <v>201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2020-02-28T06:56:35Z</cp:lastPrinted>
  <dcterms:created xsi:type="dcterms:W3CDTF">2010-11-26T07:12:57Z</dcterms:created>
  <dcterms:modified xsi:type="dcterms:W3CDTF">2020-03-05T06:46:42Z</dcterms:modified>
  <cp:category/>
  <cp:version/>
  <cp:contentType/>
  <cp:contentStatus/>
</cp:coreProperties>
</file>