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г'!$A$4:$FA$83</definedName>
    <definedName name="_xlnm.Print_Area" localSheetId="6">'5'!$A$2:$DD$40</definedName>
    <definedName name="_xlnm.Print_Area" localSheetId="4">'5 лист 2021  г'!$A$4:$FA$83</definedName>
  </definedNames>
  <calcPr fullCalcOnLoad="1"/>
</workbook>
</file>

<file path=xl/sharedStrings.xml><?xml version="1.0" encoding="utf-8"?>
<sst xmlns="http://schemas.openxmlformats.org/spreadsheetml/2006/main" count="694" uniqueCount="261">
  <si>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</si>
  <si>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</si>
  <si>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</si>
  <si>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</si>
  <si>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</si>
  <si>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</si>
  <si>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</si>
  <si>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</si>
  <si>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</si>
  <si>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</si>
  <si>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</si>
  <si>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</si>
  <si>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</si>
  <si>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</si>
  <si>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</si>
  <si>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</si>
  <si>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</si>
  <si>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</si>
  <si>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</si>
  <si>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</si>
  <si>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</si>
  <si>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</si>
  <si>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</si>
  <si>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</si>
  <si>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</si>
  <si>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</si>
  <si>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</si>
  <si>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</si>
  <si>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</si>
  <si>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</si>
  <si>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</si>
  <si>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</si>
  <si>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</si>
  <si>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</si>
  <si>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</si>
  <si>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</si>
  <si>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</si>
  <si>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</si>
  <si>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</si>
  <si>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</si>
  <si>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</si>
  <si>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</si>
  <si>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</si>
  <si>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</si>
  <si>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</si>
  <si>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</si>
  <si>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</si>
  <si>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</si>
  <si>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</si>
  <si>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</si>
  <si>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</si>
  <si>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</si>
  <si>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</si>
  <si>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</si>
  <si>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</si>
  <si>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</si>
  <si>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</si>
  <si>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</si>
  <si>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</si>
  <si>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</si>
  <si>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</si>
  <si>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</si>
  <si>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</si>
  <si>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</si>
  <si>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</si>
  <si>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</si>
  <si>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</si>
  <si>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</si>
  <si>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</si>
  <si>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</si>
  <si>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</si>
  <si>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</si>
  <si>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</si>
  <si>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</si>
  <si>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</si>
  <si>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</si>
  <si>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</si>
  <si>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</si>
  <si>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</si>
  <si>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</si>
  <si>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</si>
  <si>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</si>
  <si>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</si>
  <si>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</si>
  <si>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</si>
  <si>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</si>
  <si>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</si>
  <si>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</si>
  <si>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</si>
  <si>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</si>
  <si>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</si>
  <si>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</si>
  <si>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</si>
  <si>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</si>
  <si>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</si>
  <si>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</si>
  <si>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</si>
  <si>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</si>
  <si>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</si>
  <si>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</si>
  <si>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</si>
  <si>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</si>
  <si>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</si>
  <si>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</si>
  <si>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</si>
  <si>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</si>
  <si>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</si>
  <si>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</si>
  <si>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</si>
  <si>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</si>
  <si>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</si>
  <si>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</si>
  <si>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</si>
  <si>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</si>
  <si>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</si>
  <si>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</si>
  <si>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</si>
  <si>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</si>
  <si>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</si>
  <si>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</si>
  <si>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</si>
  <si>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</si>
  <si>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</si>
  <si>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</si>
  <si>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</si>
  <si>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</si>
  <si>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</si>
  <si>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</si>
  <si>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</si>
  <si>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</si>
  <si>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</si>
  <si>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</si>
  <si>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</si>
  <si>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</si>
  <si>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</si>
  <si>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</si>
  <si>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</si>
  <si>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</si>
  <si>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</si>
  <si>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</si>
  <si>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</si>
  <si>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</si>
  <si>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</si>
  <si>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</si>
  <si>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</si>
  <si>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</si>
  <si>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</si>
  <si>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</si>
  <si>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</si>
  <si>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</si>
  <si>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</si>
  <si>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</si>
  <si>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</si>
  <si>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</si>
  <si>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</si>
  <si>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</si>
  <si>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</si>
  <si>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</si>
  <si>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</si>
  <si>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</si>
  <si>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</si>
  <si>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</si>
  <si>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</si>
  <si>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</si>
  <si>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</si>
  <si>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</si>
  <si>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</si>
  <si>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</si>
  <si>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</si>
  <si>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</si>
  <si>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</si>
  <si>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</si>
  <si>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</si>
  <si>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</si>
  <si>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</si>
  <si>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</si>
  <si>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</si>
  <si>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</si>
  <si>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</si>
  <si>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</si>
  <si>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</si>
  <si>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</si>
  <si>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</si>
  <si>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</si>
  <si>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</si>
  <si>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</si>
  <si>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</si>
  <si>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</si>
  <si>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</si>
  <si>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</si>
  <si>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</si>
  <si>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</si>
  <si>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</si>
  <si>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</si>
  <si>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</si>
  <si>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</si>
  <si>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</si>
  <si>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</si>
  <si>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</si>
  <si>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</si>
  <si>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19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</si>
  <si>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</si>
  <si>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</si>
  <si>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</si>
  <si>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</si>
  <si>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</si>
  <si>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</si>
  <si>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</si>
  <si>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>на ______________________________________2019г.</t>
  </si>
  <si>
    <t>"_____"___________________2019г.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</si>
  <si>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</si>
  <si>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</si>
  <si>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</si>
  <si>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</si>
  <si>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</si>
  <si>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</si>
  <si>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</si>
  <si>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</si>
  <si>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</si>
  <si>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</si>
  <si>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</si>
  <si>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</si>
  <si>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</si>
  <si>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</si>
  <si>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</si>
  <si>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</si>
  <si>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</si>
  <si>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</si>
  <si>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</si>
  <si>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</si>
  <si>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</si>
  <si>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на 2019г. очередной финансовый год</t>
  </si>
  <si>
    <t>на 2020г. 1-й год планового период</t>
  </si>
  <si>
    <t>на 2021_г. 2-й год планового период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</si>
  <si>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</si>
  <si>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</si>
  <si>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</si>
  <si>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</si>
  <si>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</si>
  <si>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</si>
  <si>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Главный бухгалтер</t>
  </si>
  <si>
    <t>Агапова М.Н.</t>
  </si>
  <si>
    <t>Кочергина Е.А.</t>
  </si>
  <si>
    <t>997-12-19</t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</si>
  <si>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</si>
  <si>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</si>
  <si>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</si>
  <si>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</si>
  <si>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</si>
  <si>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</si>
  <si>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</si>
  <si>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t>составления плана:193401,55</t>
  </si>
  <si>
    <t>1.5. Общая балансовая стоимость движимого муниципального имущества на дату 4059518,02</t>
  </si>
  <si>
    <t>составления Плана, в том числе балансовая стоимость особо ценного движимого имущества:143137,70</t>
  </si>
  <si>
    <t>295 (01.04.67)</t>
  </si>
  <si>
    <t>другие экономические санкции</t>
  </si>
  <si>
    <r>
      <t xml:space="preserve">III. Показатели по поступлениям и выплатам муниципального учреждения на МБДОУ "Детский сад №275" г.о.Самара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</si>
  <si>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 xml:space="preserve">Заместитель руководителя Департамента-руководитель  управления экономического планирования и бухгалтерского учета </t>
  </si>
  <si>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>8 (01.04.60)</t>
    </r>
  </si>
  <si>
    <t>Услуги,работы для целей капитальных вложений</t>
  </si>
  <si>
    <t>Осипов И.Д.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</si>
</sst>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3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2" fontId="7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20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4"/>
  <sheetViews>
    <sheetView zoomScale="80" zoomScaleNormal="80" zoomScaleSheetLayoutView="100" workbookViewId="0" topLeftCell="A12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2.25390625" style="1" customWidth="1"/>
    <col min="108" max="108" width="0.617187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26" t="s">
        <v>140</v>
      </c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</row>
    <row r="2" spans="47:108" s="2" customFormat="1" ht="12">
      <c r="AU2" s="127" t="s">
        <v>35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spans="46:108" s="2" customFormat="1" ht="12">
      <c r="AT3" s="151" t="s">
        <v>147</v>
      </c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</row>
    <row r="4" spans="45:108" s="2" customFormat="1" ht="10.5" customHeight="1">
      <c r="AS4" s="33" t="s">
        <v>142</v>
      </c>
      <c r="AT4" s="73"/>
      <c r="AU4" s="126" t="s">
        <v>161</v>
      </c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</row>
    <row r="5" spans="47:108" s="2" customFormat="1" ht="12">
      <c r="AU5" s="127" t="s">
        <v>162</v>
      </c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</row>
    <row r="6" spans="47:108" s="2" customFormat="1" ht="12">
      <c r="AU6" s="151" t="s">
        <v>163</v>
      </c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42" customHeight="1">
      <c r="AH10" s="129" t="s">
        <v>257</v>
      </c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</row>
    <row r="11" spans="34:108" s="2" customFormat="1" ht="18.75" customHeight="1">
      <c r="AH11" s="128" t="s">
        <v>25</v>
      </c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40" t="s">
        <v>260</v>
      </c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</row>
    <row r="13" spans="35:108" s="2" customFormat="1" ht="16.5" customHeight="1">
      <c r="AI13" s="130" t="s">
        <v>7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50"/>
      <c r="BU13" s="50"/>
      <c r="BV13" s="50"/>
      <c r="BW13" s="50"/>
      <c r="BX13" s="50"/>
      <c r="BY13" s="130" t="s">
        <v>8</v>
      </c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</row>
    <row r="14" spans="64:101" ht="18.75">
      <c r="BL14" s="34"/>
      <c r="BM14" s="32" t="s">
        <v>2</v>
      </c>
      <c r="BN14" s="147"/>
      <c r="BO14" s="147"/>
      <c r="BP14" s="147"/>
      <c r="BQ14" s="147"/>
      <c r="BR14" s="34" t="s">
        <v>2</v>
      </c>
      <c r="BS14" s="34"/>
      <c r="BT14" s="34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8">
        <v>20</v>
      </c>
      <c r="CN14" s="148"/>
      <c r="CO14" s="148"/>
      <c r="CP14" s="148"/>
      <c r="CQ14" s="149" t="s">
        <v>200</v>
      </c>
      <c r="CR14" s="149"/>
      <c r="CS14" s="149"/>
      <c r="CT14" s="149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39"/>
      <c r="FM17" s="139"/>
      <c r="FN17" s="139"/>
      <c r="FO17" s="139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183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210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40" t="s">
        <v>10</v>
      </c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41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3"/>
    </row>
    <row r="23" spans="36:108" ht="15" customHeight="1">
      <c r="AJ23" s="18"/>
      <c r="AK23" s="15"/>
      <c r="AL23" s="144"/>
      <c r="AM23" s="144"/>
      <c r="AN23" s="144"/>
      <c r="AO23" s="144"/>
      <c r="AP23" s="18"/>
      <c r="AQ23" s="18"/>
      <c r="AR23" s="18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5"/>
      <c r="BL23" s="145"/>
      <c r="BM23" s="145"/>
      <c r="BN23" s="145"/>
      <c r="BO23" s="146"/>
      <c r="BP23" s="146"/>
      <c r="BQ23" s="146"/>
      <c r="BR23" s="146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41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3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41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3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41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3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52" t="s">
        <v>244</v>
      </c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41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41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3"/>
    </row>
    <row r="28" spans="1:108" ht="17.25" customHeight="1">
      <c r="A28" s="4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41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44:108" ht="21" customHeight="1" hidden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33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36" t="s">
        <v>245</v>
      </c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33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5"/>
    </row>
    <row r="31" spans="1:108" s="20" customFormat="1" ht="21" customHeight="1">
      <c r="A31" s="137" t="s">
        <v>137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33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</row>
    <row r="32" spans="1:108" s="20" customFormat="1" ht="1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 hidden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50" t="s">
        <v>246</v>
      </c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" customHeight="1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 hidden="1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30.75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38" t="s">
        <v>247</v>
      </c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 hidden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0.75" customHeight="1"/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0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1.5" customHeight="1">
      <c r="A44" s="132" t="s">
        <v>248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</row>
    <row r="45" spans="1:108" ht="18.75">
      <c r="A45" s="48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0" customHeight="1">
      <c r="A46" s="132" t="s">
        <v>249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 customHeight="1">
      <c r="A48" s="132" t="s">
        <v>250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</row>
    <row r="49" ht="0.75" customHeight="1"/>
    <row r="50" spans="1:123" ht="18.75" customHeight="1">
      <c r="A50" s="125" t="s">
        <v>167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25" t="s">
        <v>251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.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25" t="s">
        <v>252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1:108" ht="18.75">
      <c r="A54" s="125" t="s">
        <v>253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ht="22.5" customHeight="1"/>
  </sheetData>
  <sheetProtection/>
  <mergeCells count="49"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51:CY51"/>
    <mergeCell ref="A53:DD53"/>
    <mergeCell ref="BN14:BQ14"/>
    <mergeCell ref="BU14:CL14"/>
    <mergeCell ref="CM14:CP14"/>
    <mergeCell ref="CQ14:CT14"/>
    <mergeCell ref="AT34:CM35"/>
    <mergeCell ref="CO26:DD26"/>
    <mergeCell ref="CO27:DD27"/>
    <mergeCell ref="CO28:DD2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46:DD46"/>
    <mergeCell ref="A48:DD48"/>
    <mergeCell ref="A50:DD50"/>
    <mergeCell ref="CO29:DD29"/>
    <mergeCell ref="AH30:BV30"/>
    <mergeCell ref="CO30:DD30"/>
    <mergeCell ref="A31:AZ32"/>
    <mergeCell ref="CO31:DD31"/>
    <mergeCell ref="AT38:CO38"/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4:DD44"/>
  </mergeCells>
  <printOptions/>
  <pageMargins left="0.51" right="0.12" top="0.5905511811023623" bottom="0.3937007874015748" header="0.1968503937007874" footer="0.196850393700787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tabSelected="1" zoomScale="80" zoomScaleNormal="80" zoomScaleSheetLayoutView="100" workbookViewId="0" topLeftCell="A16">
      <selection activeCell="BU21" sqref="BU21:DD21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70" t="s">
        <v>107</v>
      </c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</row>
    <row r="3" spans="1:108" ht="18" customHeight="1">
      <c r="A3" s="171" t="s">
        <v>164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</row>
    <row r="5" spans="1:108" s="3" customFormat="1" ht="20.25" customHeight="1">
      <c r="A5" s="172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4"/>
      <c r="BU5" s="172" t="s">
        <v>4</v>
      </c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</row>
    <row r="6" spans="1:108" ht="20.25" customHeight="1">
      <c r="A6" s="51"/>
      <c r="B6" s="153" t="s">
        <v>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4"/>
      <c r="BU6" s="175">
        <v>4252919.57</v>
      </c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7"/>
    </row>
    <row r="7" spans="1:108" ht="20.25" customHeight="1">
      <c r="A7" s="52"/>
      <c r="B7" s="166" t="s">
        <v>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7"/>
      <c r="BU7" s="160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2"/>
    </row>
    <row r="8" spans="1:108" ht="39.75" customHeight="1">
      <c r="A8" s="53"/>
      <c r="B8" s="153" t="s">
        <v>168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4"/>
      <c r="BU8" s="160">
        <v>193401.55</v>
      </c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2"/>
    </row>
    <row r="9" spans="1:108" ht="20.25" customHeight="1">
      <c r="A9" s="52"/>
      <c r="B9" s="158" t="s">
        <v>6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9"/>
      <c r="BU9" s="160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2"/>
    </row>
    <row r="10" spans="1:108" ht="20.25" customHeight="1">
      <c r="A10" s="53"/>
      <c r="B10" s="153" t="s">
        <v>108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4"/>
      <c r="BU10" s="155">
        <v>193401.55</v>
      </c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7"/>
    </row>
    <row r="11" spans="1:108" ht="20.25" customHeight="1">
      <c r="A11" s="52"/>
      <c r="B11" s="158" t="s">
        <v>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9"/>
      <c r="BU11" s="155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7"/>
    </row>
    <row r="12" spans="1:108" ht="20.25" customHeight="1">
      <c r="A12" s="53"/>
      <c r="B12" s="153" t="s">
        <v>109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4"/>
      <c r="BU12" s="155">
        <v>4203.01</v>
      </c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7"/>
    </row>
    <row r="13" spans="1:108" ht="20.25" customHeight="1">
      <c r="A13" s="53"/>
      <c r="B13" s="153" t="s">
        <v>110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4"/>
      <c r="BU13" s="155">
        <v>143138.7</v>
      </c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</row>
    <row r="14" spans="1:108" ht="20.25" customHeight="1">
      <c r="A14" s="54"/>
      <c r="B14" s="158" t="s">
        <v>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55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</row>
    <row r="15" spans="1:108" s="3" customFormat="1" ht="18.75">
      <c r="A15" s="53"/>
      <c r="B15" s="153" t="s">
        <v>109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4"/>
      <c r="BU15" s="155">
        <v>0</v>
      </c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7"/>
    </row>
    <row r="16" spans="1:108" ht="18.75">
      <c r="A16" s="51"/>
      <c r="B16" s="153" t="s">
        <v>36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4"/>
      <c r="BU16" s="163">
        <v>344434.61</v>
      </c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5"/>
    </row>
    <row r="17" spans="1:108" ht="18.75">
      <c r="A17" s="52"/>
      <c r="B17" s="166" t="s">
        <v>1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7"/>
      <c r="BU17" s="155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7"/>
    </row>
    <row r="18" spans="1:108" ht="18.75">
      <c r="A18" s="53"/>
      <c r="B18" s="153" t="s">
        <v>113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4"/>
      <c r="BU18" s="160">
        <v>344434.61</v>
      </c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2"/>
    </row>
    <row r="19" spans="1:108" ht="18.75">
      <c r="A19" s="55"/>
      <c r="B19" s="158" t="s">
        <v>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9"/>
      <c r="BU19" s="160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ht="18.75">
      <c r="A20" s="53"/>
      <c r="B20" s="153" t="s">
        <v>114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4"/>
      <c r="BU20" s="160">
        <v>344434.61</v>
      </c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2"/>
    </row>
    <row r="21" spans="1:108" ht="39.75" customHeight="1">
      <c r="A21" s="53"/>
      <c r="B21" s="153" t="s">
        <v>115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4"/>
      <c r="BU21" s="155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7"/>
    </row>
    <row r="22" spans="1:108" ht="20.25" customHeight="1">
      <c r="A22" s="55"/>
      <c r="B22" s="168" t="s">
        <v>6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9"/>
      <c r="BU22" s="155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7"/>
    </row>
    <row r="23" spans="1:108" ht="20.25" customHeight="1">
      <c r="A23" s="53"/>
      <c r="B23" s="153" t="s">
        <v>111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4"/>
      <c r="BU23" s="155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7"/>
    </row>
    <row r="24" spans="1:108" ht="20.25" customHeight="1">
      <c r="A24" s="53"/>
      <c r="B24" s="153" t="s">
        <v>112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4"/>
      <c r="BU24" s="155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7"/>
    </row>
    <row r="25" spans="1:108" ht="20.25" customHeight="1">
      <c r="A25" s="51"/>
      <c r="B25" s="153" t="s">
        <v>37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4"/>
      <c r="BU25" s="163">
        <v>3473.42</v>
      </c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5"/>
    </row>
    <row r="26" spans="1:108" ht="20.25" customHeight="1">
      <c r="A26" s="56"/>
      <c r="B26" s="166" t="s">
        <v>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7"/>
      <c r="BU26" s="155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7"/>
    </row>
    <row r="27" spans="1:108" ht="20.25" customHeight="1">
      <c r="A27" s="53"/>
      <c r="B27" s="153" t="s">
        <v>116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4"/>
      <c r="BU27" s="155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7"/>
    </row>
    <row r="28" spans="1:108" ht="20.25" customHeight="1">
      <c r="A28" s="53"/>
      <c r="B28" s="153" t="s">
        <v>117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4"/>
      <c r="BU28" s="155">
        <v>3473.42</v>
      </c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7"/>
    </row>
    <row r="29" spans="1:108" ht="20.25" customHeight="1">
      <c r="A29" s="55"/>
      <c r="B29" s="158" t="s">
        <v>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9"/>
      <c r="BU29" s="160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ht="20.25" customHeight="1">
      <c r="A30" s="53"/>
      <c r="B30" s="153" t="s">
        <v>141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4"/>
      <c r="BU30" s="155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7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0"/>
  <sheetViews>
    <sheetView zoomScale="80" zoomScaleNormal="80" zoomScaleSheetLayoutView="100" workbookViewId="0" topLeftCell="A4">
      <pane xSplit="62" ySplit="7" topLeftCell="BK2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C26" sqref="CC26:CQ26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256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5" t="s"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 t="s">
        <v>47</v>
      </c>
      <c r="AS6" s="255" t="s">
        <v>48</v>
      </c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 t="s">
        <v>49</v>
      </c>
      <c r="BK6" s="257" t="s">
        <v>118</v>
      </c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9"/>
    </row>
    <row r="7" spans="1:157" ht="16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 t="s">
        <v>34</v>
      </c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 t="s">
        <v>50</v>
      </c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</row>
    <row r="8" spans="1:157" ht="91.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 t="s">
        <v>169</v>
      </c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 t="s">
        <v>160</v>
      </c>
      <c r="CS8" s="255" t="s">
        <v>181</v>
      </c>
      <c r="CT8" s="255" t="s">
        <v>51</v>
      </c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 t="s">
        <v>56</v>
      </c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5" t="s">
        <v>52</v>
      </c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157" ht="11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5" t="s">
        <v>53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7" t="s">
        <v>54</v>
      </c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" customFormat="1" ht="15.75" customHeight="1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91">
        <v>2</v>
      </c>
      <c r="AS10" s="252">
        <v>3</v>
      </c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92">
        <v>4</v>
      </c>
      <c r="BK10" s="252">
        <v>5</v>
      </c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  <c r="CC10" s="252">
        <v>6</v>
      </c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90">
        <v>7</v>
      </c>
      <c r="CS10" s="92">
        <v>8</v>
      </c>
      <c r="CT10" s="252">
        <v>9</v>
      </c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4"/>
      <c r="DI10" s="246">
        <v>10</v>
      </c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8"/>
      <c r="DX10" s="246">
        <v>11</v>
      </c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8"/>
      <c r="EM10" s="246">
        <v>12</v>
      </c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8"/>
    </row>
    <row r="11" spans="1:157" s="4" customFormat="1" ht="18.75">
      <c r="A11" s="249" t="s">
        <v>14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60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8" t="s">
        <v>55</v>
      </c>
      <c r="BK11" s="197">
        <f>CC11+CR11+CS11+DX11</f>
        <v>19698912.29</v>
      </c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97">
        <v>11052548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9"/>
      <c r="CR11" s="74">
        <v>6256004.29</v>
      </c>
      <c r="CS11" s="75">
        <v>1440360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97">
        <v>950000</v>
      </c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9"/>
      <c r="EM11" s="197">
        <f>EM14</f>
        <v>0</v>
      </c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9"/>
    </row>
    <row r="12" spans="1:157" s="4" customFormat="1" ht="15.75" customHeight="1">
      <c r="A12" s="243" t="s">
        <v>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63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8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9"/>
      <c r="CR12" s="74"/>
      <c r="CS12" s="75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97">
        <f>DX13+DX17</f>
        <v>950000</v>
      </c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9"/>
      <c r="EM12" s="197">
        <f>EM14</f>
        <v>0</v>
      </c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9"/>
    </row>
    <row r="13" spans="1:157" s="4" customFormat="1" ht="51.75" customHeight="1">
      <c r="A13" s="204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0">
        <v>110</v>
      </c>
      <c r="AS13" s="240" t="s">
        <v>176</v>
      </c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2"/>
      <c r="BJ13" s="78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7" t="s">
        <v>55</v>
      </c>
      <c r="CS13" s="78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88" t="s">
        <v>55</v>
      </c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</row>
    <row r="14" spans="1:157" s="4" customFormat="1" ht="18.75">
      <c r="A14" s="237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0">
        <v>120</v>
      </c>
      <c r="AS14" s="240" t="s">
        <v>177</v>
      </c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2"/>
      <c r="BJ14" s="78"/>
      <c r="BK14" s="178">
        <f>CC14+CR14</f>
        <v>17308552.29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97">
        <v>11052548</v>
      </c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9"/>
      <c r="CR14" s="74">
        <v>6256004.29</v>
      </c>
      <c r="CS14" s="78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</row>
    <row r="15" spans="1:157" s="4" customFormat="1" ht="34.5" customHeight="1">
      <c r="A15" s="237" t="s">
        <v>58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9"/>
      <c r="AR15" s="60">
        <v>130</v>
      </c>
      <c r="AS15" s="240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78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7" t="s">
        <v>55</v>
      </c>
      <c r="CS15" s="78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88" t="s">
        <v>55</v>
      </c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</row>
    <row r="16" spans="1:157" s="4" customFormat="1" ht="18.75">
      <c r="A16" s="187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240" t="s">
        <v>178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2"/>
      <c r="BJ16" s="78"/>
      <c r="BK16" s="178">
        <v>1440360</v>
      </c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7" t="s">
        <v>55</v>
      </c>
      <c r="CS16" s="75">
        <v>1440360</v>
      </c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7" t="s">
        <v>60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60">
        <v>160</v>
      </c>
      <c r="AS17" s="240" t="s">
        <v>178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78"/>
      <c r="BK17" s="178">
        <v>950000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7" t="s">
        <v>55</v>
      </c>
      <c r="CS17" s="78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>
        <v>950000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</row>
    <row r="18" spans="1:157" s="4" customFormat="1" ht="18.75">
      <c r="A18" s="237" t="s">
        <v>61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60">
        <v>180</v>
      </c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81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7" t="s">
        <v>55</v>
      </c>
      <c r="CS18" s="78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88" t="s">
        <v>55</v>
      </c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</row>
    <row r="19" spans="1:157" s="4" customFormat="1" ht="18.75">
      <c r="A19" s="237" t="s">
        <v>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60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81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7" t="s">
        <v>55</v>
      </c>
      <c r="CS19" s="78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</row>
    <row r="20" spans="1:157" s="4" customFormat="1" ht="18.75">
      <c r="A20" s="237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9"/>
      <c r="AR20" s="60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9"/>
      <c r="BJ20" s="81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7" t="s">
        <v>55</v>
      </c>
      <c r="CS20" s="78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</row>
    <row r="21" spans="1:157" s="27" customFormat="1" ht="18.75">
      <c r="A21" s="213" t="s">
        <v>64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5"/>
      <c r="AR21" s="86">
        <v>200</v>
      </c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87"/>
      <c r="BK21" s="184">
        <f>CC21+CR21+CS21+DX21</f>
        <v>20042865.9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/>
      <c r="CC21" s="184">
        <f>CC22+CC34+CC47+CC50+CC74+CC75+CC73</f>
        <v>11052548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6"/>
      <c r="CR21" s="115">
        <f>CR22+CR34+CR47+CR50+CR74+CR75+CR73</f>
        <v>6567401.66</v>
      </c>
      <c r="CS21" s="115">
        <f>CS22+CS34+CS47+CS50+CS74+CS75</f>
        <v>1439879</v>
      </c>
      <c r="CT21" s="185">
        <f>CT22+CT34+CT47+CT50</f>
        <v>0</v>
      </c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6"/>
      <c r="DI21" s="184">
        <f>DI22+DI34+DI47+DI50</f>
        <v>0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4">
        <f>DX22+DX34+DX50+DX73+DV74</f>
        <v>983037.24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6"/>
      <c r="EM21" s="222">
        <v>0</v>
      </c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</row>
    <row r="22" spans="1:157" s="4" customFormat="1" ht="18.75">
      <c r="A22" s="187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113">
        <v>210</v>
      </c>
      <c r="BK22" s="184">
        <f aca="true" t="shared" si="0" ref="BK22:BK84">CC22+CR22+CS22+DX22</f>
        <v>14443122.78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6"/>
      <c r="CC22" s="184">
        <f>CC23+CC26</f>
        <v>10986469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15">
        <f>CR23+CR26</f>
        <v>2261835.78</v>
      </c>
      <c r="CS22" s="117">
        <f>CS23+CS26</f>
        <v>1194818</v>
      </c>
      <c r="CT22" s="185">
        <f>CT23+CT26</f>
        <v>0</v>
      </c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6"/>
      <c r="DI22" s="184">
        <f>DI23+DI26</f>
        <v>0</v>
      </c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>
        <f>DX23+DX26</f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6"/>
      <c r="EM22" s="222">
        <f>EM23+EM26</f>
        <v>0</v>
      </c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</row>
    <row r="23" spans="1:157" s="4" customFormat="1" ht="33" customHeight="1">
      <c r="A23" s="204" t="s">
        <v>65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0">
        <v>211</v>
      </c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113" t="s">
        <v>180</v>
      </c>
      <c r="BK23" s="184">
        <f t="shared" si="0"/>
        <v>14443122.78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  <c r="CC23" s="184">
        <f>SUM(CC24:CQ25)</f>
        <v>10986469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17">
        <f>SUM(CR24:CR25)</f>
        <v>2261835.78</v>
      </c>
      <c r="CS23" s="116">
        <f>SUM(CS24:CS25)</f>
        <v>1194818</v>
      </c>
      <c r="CT23" s="185">
        <f>SUM(CT24:DH25)</f>
        <v>0</v>
      </c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6"/>
      <c r="DI23" s="184">
        <f>SUM(DI24:DW25)</f>
        <v>0</v>
      </c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>
        <f>SUM(DX24:EL25)</f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6"/>
      <c r="EM23" s="222">
        <f>SUM(EM24:FA25)</f>
        <v>0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</row>
    <row r="24" spans="1:157" s="4" customFormat="1" ht="18.75" customHeight="1">
      <c r="A24" s="187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181">
        <v>111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81" t="s">
        <v>185</v>
      </c>
      <c r="BK24" s="184">
        <f t="shared" si="0"/>
        <v>11093030.46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C24" s="178">
        <v>8438149</v>
      </c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7">
        <v>1737201.46</v>
      </c>
      <c r="CS24" s="78">
        <v>917680</v>
      </c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</row>
    <row r="25" spans="1:157" s="4" customFormat="1" ht="18.75">
      <c r="A25" s="187" t="s">
        <v>135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181">
        <v>119</v>
      </c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81" t="s">
        <v>186</v>
      </c>
      <c r="BK25" s="184">
        <f t="shared" si="0"/>
        <v>3350092.32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6"/>
      <c r="CC25" s="178">
        <v>2548320</v>
      </c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7">
        <v>524634.32</v>
      </c>
      <c r="CS25" s="78">
        <v>277138</v>
      </c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</row>
    <row r="26" spans="1:157" s="4" customFormat="1" ht="24.75" customHeight="1">
      <c r="A26" s="204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88"/>
      <c r="BK26" s="184">
        <f t="shared" si="0"/>
        <v>0</v>
      </c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6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3"/>
      <c r="CS26" s="84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</row>
    <row r="27" spans="1:157" s="4" customFormat="1" ht="18.75" customHeight="1" hidden="1">
      <c r="A27" s="233" t="s">
        <v>66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57">
        <v>220</v>
      </c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81"/>
      <c r="BK27" s="184">
        <f t="shared" si="0"/>
        <v>0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6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78"/>
      <c r="CS27" s="7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</row>
    <row r="28" spans="1:157" s="4" customFormat="1" ht="18.75" customHeight="1" hidden="1">
      <c r="A28" s="224" t="s">
        <v>67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65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82"/>
      <c r="BK28" s="184">
        <f t="shared" si="0"/>
        <v>0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80"/>
      <c r="CS28" s="79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</row>
    <row r="29" spans="1:157" s="4" customFormat="1" ht="18.75" customHeight="1" hidden="1">
      <c r="A29" s="204" t="s">
        <v>27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1"/>
      <c r="BK29" s="184">
        <f t="shared" si="0"/>
        <v>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6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77"/>
      <c r="CS29" s="7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</row>
    <row r="30" spans="1:157" s="4" customFormat="1" ht="18.75" customHeight="1" hidden="1">
      <c r="A30" s="204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63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81"/>
      <c r="BK30" s="184">
        <f t="shared" si="0"/>
        <v>0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7"/>
      <c r="CS30" s="7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7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</row>
    <row r="31" spans="1:157" s="4" customFormat="1" ht="36.75" customHeight="1" hidden="1">
      <c r="A31" s="204" t="s">
        <v>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81"/>
      <c r="BK31" s="184">
        <f t="shared" si="0"/>
        <v>0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6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77"/>
      <c r="CS31" s="7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7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</row>
    <row r="32" spans="1:157" s="4" customFormat="1" ht="18.75" customHeight="1" hidden="1">
      <c r="A32" s="204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63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81"/>
      <c r="BK32" s="184">
        <f t="shared" si="0"/>
        <v>0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77"/>
      <c r="CS32" s="7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</row>
    <row r="33" spans="1:157" s="4" customFormat="1" ht="18.75" customHeight="1" hidden="1">
      <c r="A33" s="204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3"/>
      <c r="AS33" s="181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81"/>
      <c r="BK33" s="184">
        <f t="shared" si="0"/>
        <v>0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6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7"/>
      <c r="CS33" s="78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4" t="s">
        <v>70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0">
        <v>230</v>
      </c>
      <c r="AS34" s="181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113">
        <v>290</v>
      </c>
      <c r="BK34" s="184">
        <f t="shared" si="0"/>
        <v>768519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184">
        <f>SUM(CC36:CQ42)</f>
        <v>0</v>
      </c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6"/>
      <c r="CR34" s="117">
        <f>SUM(CR36:CR42)</f>
        <v>765519</v>
      </c>
      <c r="CS34" s="116">
        <f>SUM(CS36:CS42)</f>
        <v>0</v>
      </c>
      <c r="CT34" s="185">
        <f>SUM(CT36:DF42)</f>
        <v>0</v>
      </c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  <c r="DI34" s="184">
        <f>SUM(DI36:DV42)</f>
        <v>0</v>
      </c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4">
        <f>SUM(DX36:EL42)</f>
        <v>3000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6"/>
      <c r="EM34" s="222">
        <f>SUM(EM36:FA42)</f>
        <v>0</v>
      </c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</row>
    <row r="35" spans="1:157" s="4" customFormat="1" ht="15" customHeight="1">
      <c r="A35" s="204" t="s">
        <v>71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/>
      <c r="AS35" s="181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81"/>
      <c r="BK35" s="184">
        <f t="shared" si="0"/>
        <v>0</v>
      </c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6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7"/>
      <c r="CS35" s="78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9" t="s">
        <v>73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63"/>
      <c r="AS36" s="181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81"/>
      <c r="BK36" s="184">
        <f t="shared" si="0"/>
        <v>0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7"/>
      <c r="CS36" s="78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4" t="s">
        <v>255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3"/>
      <c r="AS37" s="181">
        <v>853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3"/>
      <c r="BJ37" s="81" t="s">
        <v>254</v>
      </c>
      <c r="BK37" s="184">
        <f t="shared" si="0"/>
        <v>40000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8">
        <v>40000</v>
      </c>
      <c r="CS37" s="77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4" t="s">
        <v>179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/>
      <c r="AS38" s="181">
        <v>244</v>
      </c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3"/>
      <c r="BJ38" s="81" t="s">
        <v>226</v>
      </c>
      <c r="BK38" s="184">
        <f t="shared" si="0"/>
        <v>0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8"/>
      <c r="CS38" s="77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4" t="s">
        <v>228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/>
      <c r="AS39" s="181">
        <v>853</v>
      </c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3"/>
      <c r="BJ39" s="81" t="s">
        <v>227</v>
      </c>
      <c r="BK39" s="184">
        <f t="shared" si="0"/>
        <v>3000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8"/>
      <c r="CS39" s="77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4" t="s">
        <v>74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/>
      <c r="AS40" s="181">
        <v>851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3"/>
      <c r="BJ40" s="81" t="s">
        <v>184</v>
      </c>
      <c r="BK40" s="184">
        <f t="shared" si="0"/>
        <v>711325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8">
        <v>711325</v>
      </c>
      <c r="CS40" s="77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204" t="s">
        <v>224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/>
      <c r="AS41" s="181">
        <v>852</v>
      </c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3"/>
      <c r="BJ41" s="81" t="s">
        <v>184</v>
      </c>
      <c r="BK41" s="184">
        <f t="shared" si="0"/>
        <v>0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8"/>
      <c r="CS41" s="77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4" t="s">
        <v>225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3"/>
      <c r="AS42" s="181">
        <v>853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3"/>
      <c r="BJ42" s="81" t="s">
        <v>184</v>
      </c>
      <c r="BK42" s="184">
        <f t="shared" si="0"/>
        <v>14194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8">
        <v>14194</v>
      </c>
      <c r="CS42" s="77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181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3"/>
      <c r="BJ43" s="81"/>
      <c r="BK43" s="184">
        <f t="shared" si="0"/>
        <v>0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7"/>
      <c r="CS43" s="78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6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customHeight="1" hidden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/>
      <c r="AS44" s="181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3"/>
      <c r="BJ44" s="81"/>
      <c r="BK44" s="184">
        <f t="shared" si="0"/>
        <v>0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7"/>
      <c r="CS44" s="78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6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181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3"/>
      <c r="BJ45" s="81"/>
      <c r="BK45" s="184">
        <f t="shared" si="0"/>
        <v>0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7"/>
      <c r="CS45" s="78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6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181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3"/>
      <c r="BJ46" s="81"/>
      <c r="BK46" s="184">
        <f t="shared" si="0"/>
        <v>0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7"/>
      <c r="CS46" s="78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6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0">
        <v>250</v>
      </c>
      <c r="AS47" s="181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3"/>
      <c r="BJ47" s="81"/>
      <c r="BK47" s="184">
        <f t="shared" si="0"/>
        <v>0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184">
        <f>CC49</f>
        <v>0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6"/>
      <c r="CR47" s="115">
        <f>CR49</f>
        <v>0</v>
      </c>
      <c r="CS47" s="117">
        <f>CS49</f>
        <v>0</v>
      </c>
      <c r="CT47" s="184">
        <f>CT49</f>
        <v>0</v>
      </c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6"/>
      <c r="DI47" s="184">
        <f>DI49</f>
        <v>0</v>
      </c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6"/>
      <c r="DX47" s="184">
        <f>DX49</f>
        <v>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6"/>
      <c r="EM47" s="184">
        <f>EM49</f>
        <v>0</v>
      </c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/>
    </row>
    <row r="48" spans="1:157" s="4" customFormat="1" ht="14.2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63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81"/>
      <c r="BK48" s="184">
        <f t="shared" si="0"/>
        <v>0</v>
      </c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6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7"/>
      <c r="CS48" s="78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4" t="s">
        <v>28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3"/>
      <c r="AS49" s="195">
        <v>244</v>
      </c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81" t="s">
        <v>184</v>
      </c>
      <c r="BK49" s="184">
        <f t="shared" si="0"/>
        <v>0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7"/>
      <c r="CS49" s="78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13" t="s">
        <v>78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86">
        <v>260</v>
      </c>
      <c r="AS50" s="216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8"/>
      <c r="BJ50" s="87"/>
      <c r="BK50" s="184">
        <f t="shared" si="0"/>
        <v>4793964.12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184">
        <f>CC52+CC53+CC54+CC55+CC56+CC60+CC62+CC65</f>
        <v>43000</v>
      </c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6"/>
      <c r="CR50" s="115">
        <f>CR52+CR53+CR54+CR55+CR56+CR60+CR62+CR65+CR61</f>
        <v>3528646.88</v>
      </c>
      <c r="CS50" s="117">
        <f>CS52+CS53+CS54+CS55+CS56+CS60+CS62+CS65</f>
        <v>242280</v>
      </c>
      <c r="CT50" s="184">
        <f>CT52+CT53+CT54+CT55+CT56+CT60+CT62+CT65</f>
        <v>0</v>
      </c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DI52+DI53+DI54+DI55+DI56+DI60+DI62+DI65</f>
        <v>0</v>
      </c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6"/>
      <c r="DX50" s="184">
        <f>DX52+DX53+DX54+DX55+DX56+DX60+DX62+DX65</f>
        <v>980037.24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6"/>
      <c r="EM50" s="184">
        <f>EM52+EM53+EM54+EM55+EM56+EM60+EM62+EM65</f>
        <v>0</v>
      </c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/>
    </row>
    <row r="51" spans="1:157" s="4" customFormat="1" ht="15" customHeight="1">
      <c r="A51" s="204" t="s">
        <v>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3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81"/>
      <c r="BK51" s="184">
        <f t="shared" si="0"/>
        <v>0</v>
      </c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6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7"/>
      <c r="CS51" s="78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10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1:157" s="4" customFormat="1" ht="18.75">
      <c r="A52" s="187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181">
        <v>244</v>
      </c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3"/>
      <c r="BJ52" s="81" t="s">
        <v>187</v>
      </c>
      <c r="BK52" s="184">
        <f t="shared" si="0"/>
        <v>54577.37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7">
        <v>54577.37</v>
      </c>
      <c r="CS52" s="78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</row>
    <row r="53" spans="1:157" s="4" customFormat="1" ht="18.75">
      <c r="A53" s="187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181">
        <v>244</v>
      </c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3"/>
      <c r="BJ53" s="81" t="s">
        <v>188</v>
      </c>
      <c r="BK53" s="184">
        <f t="shared" si="0"/>
        <v>0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7"/>
      <c r="CS53" s="78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</row>
    <row r="54" spans="1:157" s="4" customFormat="1" ht="18.75">
      <c r="A54" s="187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181">
        <v>244</v>
      </c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3"/>
      <c r="BJ54" s="81" t="s">
        <v>189</v>
      </c>
      <c r="BK54" s="184">
        <f t="shared" si="0"/>
        <v>1248819.68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7">
        <v>1248819.68</v>
      </c>
      <c r="CS54" s="78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</row>
    <row r="55" spans="1:157" s="4" customFormat="1" ht="18.75">
      <c r="A55" s="187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5">
        <v>244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81" t="s">
        <v>190</v>
      </c>
      <c r="BK55" s="184">
        <f t="shared" si="0"/>
        <v>0</v>
      </c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78"/>
      <c r="CS55" s="7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</row>
    <row r="56" spans="1:157" s="4" customFormat="1" ht="18.75">
      <c r="A56" s="187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13">
        <v>225</v>
      </c>
      <c r="BK56" s="184">
        <f t="shared" si="0"/>
        <v>1718943.28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200">
        <f>SUM(CC58:CQ59)</f>
        <v>0</v>
      </c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118">
        <f>SUM(CR57:CR59)</f>
        <v>1076663.28</v>
      </c>
      <c r="CS56" s="118">
        <f>SUM(CS57+CS58+CS59+CS60+CS61)</f>
        <v>242280</v>
      </c>
      <c r="CT56" s="200">
        <f>SUM(CT57:DH59)</f>
        <v>0</v>
      </c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>
        <f>SUM(DI57:DW59)</f>
        <v>0</v>
      </c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1">
        <f>SUM(DX57:EL59)</f>
        <v>400000</v>
      </c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  <c r="EM56" s="201">
        <f>SUM(EM57:FA59)</f>
        <v>0</v>
      </c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3"/>
    </row>
    <row r="57" spans="1:157" s="4" customFormat="1" ht="18.75">
      <c r="A57" s="187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5">
        <v>244</v>
      </c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81" t="s">
        <v>197</v>
      </c>
      <c r="BK57" s="184">
        <f t="shared" si="0"/>
        <v>618060.99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80"/>
      <c r="CR57" s="78">
        <v>185780.99</v>
      </c>
      <c r="CS57" s="78">
        <v>32280</v>
      </c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78">
        <v>400000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235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5">
        <v>243</v>
      </c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81" t="s">
        <v>198</v>
      </c>
      <c r="BK58" s="184">
        <f t="shared" si="0"/>
        <v>150000</v>
      </c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78"/>
      <c r="CS58" s="78">
        <v>150000</v>
      </c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234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5">
        <v>244</v>
      </c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81" t="s">
        <v>196</v>
      </c>
      <c r="BK59" s="184">
        <f t="shared" si="0"/>
        <v>890882.29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78">
        <v>890882.29</v>
      </c>
      <c r="CS59" s="7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5">
        <v>244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81" t="s">
        <v>191</v>
      </c>
      <c r="BK60" s="184">
        <f t="shared" si="0"/>
        <v>496843.55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80"/>
      <c r="CR60" s="78">
        <v>396843.55</v>
      </c>
      <c r="CS60" s="7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>
        <v>100000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</row>
    <row r="61" spans="1:157" s="4" customFormat="1" ht="37.5" customHeight="1">
      <c r="A61" s="187" t="s">
        <v>259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3"/>
      <c r="AS61" s="181">
        <v>244</v>
      </c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3"/>
      <c r="BG61" s="113"/>
      <c r="BH61" s="113"/>
      <c r="BI61" s="113"/>
      <c r="BJ61" s="124" t="s">
        <v>258</v>
      </c>
      <c r="BK61" s="184">
        <f t="shared" si="0"/>
        <v>210618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178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  <c r="CR61" s="78">
        <v>150618</v>
      </c>
      <c r="CS61" s="78">
        <v>60000</v>
      </c>
      <c r="CT61" s="178"/>
      <c r="CU61" s="179"/>
      <c r="CV61" s="179"/>
      <c r="CW61" s="179"/>
      <c r="CX61" s="179"/>
      <c r="CY61" s="179"/>
      <c r="CZ61" s="179"/>
      <c r="DA61" s="179"/>
      <c r="DB61" s="180"/>
      <c r="DC61" s="78"/>
      <c r="DD61" s="78"/>
      <c r="DE61" s="178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80"/>
      <c r="DV61" s="78"/>
      <c r="DW61" s="78"/>
      <c r="DX61" s="178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80"/>
      <c r="EM61" s="178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80"/>
    </row>
    <row r="62" spans="1:157" s="4" customFormat="1" ht="18.75">
      <c r="A62" s="187" t="s">
        <v>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6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13">
        <v>310</v>
      </c>
      <c r="BK62" s="184">
        <f t="shared" si="0"/>
        <v>225000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200">
        <f>SUM(CC63:CQ64)</f>
        <v>0</v>
      </c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118">
        <f>SUM(CR63:CR64)</f>
        <v>0</v>
      </c>
      <c r="CS62" s="118">
        <f>SUM(CS63:CS64)</f>
        <v>0</v>
      </c>
      <c r="CT62" s="200">
        <f>SUM(CT63:DF64)</f>
        <v>0</v>
      </c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>
        <f>SUM(DI63:DW64)</f>
        <v>0</v>
      </c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1">
        <f>SUM(DX63:EL64)</f>
        <v>225000</v>
      </c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3"/>
      <c r="EM62" s="201">
        <f>SUM(EM63:FA64)</f>
        <v>0</v>
      </c>
      <c r="EN62" s="202"/>
      <c r="EO62" s="202"/>
      <c r="EP62" s="202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3"/>
    </row>
    <row r="63" spans="1:157" s="4" customFormat="1" ht="18.75">
      <c r="A63" s="187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5">
        <v>244</v>
      </c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81" t="s">
        <v>192</v>
      </c>
      <c r="BK63" s="184">
        <f t="shared" si="0"/>
        <v>225000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78"/>
      <c r="CS63" s="7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>
        <v>225000</v>
      </c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8.75">
      <c r="A64" s="187" t="s">
        <v>22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6"/>
      <c r="AS64" s="195">
        <v>244</v>
      </c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81" t="s">
        <v>193</v>
      </c>
      <c r="BK64" s="184">
        <f t="shared" si="0"/>
        <v>0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78"/>
      <c r="CS64" s="7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8"/>
      <c r="DW64" s="188"/>
      <c r="DX64" s="188"/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78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80"/>
    </row>
    <row r="65" spans="1:157" s="4" customFormat="1" ht="19.5" customHeight="1">
      <c r="A65" s="187" t="s">
        <v>23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3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13">
        <v>340</v>
      </c>
      <c r="BK65" s="184">
        <f t="shared" si="0"/>
        <v>899162.24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6"/>
      <c r="CC65" s="196">
        <f>SUM(CC66:CQ71)</f>
        <v>43000</v>
      </c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75">
        <f>SUM(CR66:CR71)</f>
        <v>601125</v>
      </c>
      <c r="CS65" s="75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>
        <v>255037.24</v>
      </c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7">
        <f>SUM(EM66:FA71)</f>
        <v>0</v>
      </c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9"/>
    </row>
    <row r="66" spans="1:157" s="4" customFormat="1" ht="19.5" customHeight="1">
      <c r="A66" s="187" t="s">
        <v>211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5">
        <v>244</v>
      </c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14" t="s">
        <v>217</v>
      </c>
      <c r="BK66" s="184">
        <f t="shared" si="0"/>
        <v>3000</v>
      </c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78">
        <v>3000</v>
      </c>
      <c r="CS66" s="7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9.5" customHeight="1">
      <c r="A67" s="187" t="s">
        <v>212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5">
        <v>244</v>
      </c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14" t="s">
        <v>218</v>
      </c>
      <c r="BK67" s="184">
        <f t="shared" si="0"/>
        <v>524725</v>
      </c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78">
        <v>503725</v>
      </c>
      <c r="CS67" s="7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>
        <v>21000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78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80"/>
    </row>
    <row r="68" spans="1:157" s="4" customFormat="1" ht="19.5" customHeight="1">
      <c r="A68" s="187" t="s">
        <v>213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5">
        <v>244</v>
      </c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14" t="s">
        <v>219</v>
      </c>
      <c r="BK68" s="184">
        <f t="shared" si="0"/>
        <v>102800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6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78">
        <v>22800</v>
      </c>
      <c r="CS68" s="7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>
        <v>80000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78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80"/>
    </row>
    <row r="69" spans="1:157" s="4" customFormat="1" ht="19.5" customHeight="1">
      <c r="A69" s="187" t="s">
        <v>214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3"/>
      <c r="AS69" s="195">
        <v>244</v>
      </c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14" t="s">
        <v>220</v>
      </c>
      <c r="BK69" s="184">
        <f t="shared" si="0"/>
        <v>67000</v>
      </c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6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78">
        <v>8000</v>
      </c>
      <c r="CS69" s="7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>
        <v>59000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78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80"/>
    </row>
    <row r="70" spans="1:157" s="4" customFormat="1" ht="19.5" customHeight="1">
      <c r="A70" s="187" t="s">
        <v>215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6"/>
      <c r="AS70" s="195">
        <v>244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14" t="s">
        <v>222</v>
      </c>
      <c r="BK70" s="184">
        <f t="shared" si="0"/>
        <v>201637.24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6"/>
      <c r="CC70" s="188">
        <v>43000</v>
      </c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78">
        <v>63600</v>
      </c>
      <c r="CS70" s="7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>
        <v>95037.24</v>
      </c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9.5" customHeight="1">
      <c r="A71" s="187" t="s">
        <v>216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95">
        <v>244</v>
      </c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14" t="s">
        <v>221</v>
      </c>
      <c r="BK71" s="184">
        <f t="shared" si="0"/>
        <v>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78"/>
      <c r="CS71" s="7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88"/>
      <c r="DG71" s="188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  <c r="DZ71" s="188"/>
      <c r="EA71" s="188"/>
      <c r="EB71" s="188"/>
      <c r="EC71" s="188"/>
      <c r="ED71" s="188"/>
      <c r="EE71" s="188"/>
      <c r="EF71" s="188"/>
      <c r="EG71" s="188"/>
      <c r="EH71" s="188"/>
      <c r="EI71" s="188"/>
      <c r="EJ71" s="188"/>
      <c r="EK71" s="188"/>
      <c r="EL71" s="188"/>
      <c r="EM71" s="178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80"/>
    </row>
    <row r="72" spans="1:157" s="4" customFormat="1" ht="19.5" customHeight="1">
      <c r="A72" s="187" t="s">
        <v>16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81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13"/>
      <c r="BH72" s="113"/>
      <c r="BI72" s="113"/>
      <c r="BJ72" s="113">
        <v>266</v>
      </c>
      <c r="BK72" s="184">
        <f t="shared" si="0"/>
        <v>11400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6"/>
      <c r="CC72" s="178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80"/>
      <c r="CR72" s="78">
        <v>11400</v>
      </c>
      <c r="CS72" s="78"/>
      <c r="CT72" s="178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80"/>
      <c r="DF72" s="78"/>
      <c r="DG72" s="78"/>
      <c r="DH72" s="78"/>
      <c r="DI72" s="178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85"/>
      <c r="DW72" s="78"/>
      <c r="DX72" s="178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80"/>
      <c r="EM72" s="178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80"/>
    </row>
    <row r="73" spans="1:157" s="4" customFormat="1" ht="19.5" customHeight="1">
      <c r="A73" s="187" t="s">
        <v>194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3"/>
      <c r="AS73" s="181">
        <v>112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3"/>
      <c r="BG73" s="113"/>
      <c r="BH73" s="113"/>
      <c r="BI73" s="113"/>
      <c r="BJ73" s="81" t="s">
        <v>199</v>
      </c>
      <c r="BK73" s="184">
        <f t="shared" si="0"/>
        <v>25479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6"/>
      <c r="CC73" s="178">
        <v>23079</v>
      </c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78">
        <v>2400</v>
      </c>
      <c r="CS73" s="78"/>
      <c r="CT73" s="178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80"/>
      <c r="DF73" s="78"/>
      <c r="DG73" s="78"/>
      <c r="DH73" s="78"/>
      <c r="DI73" s="178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80"/>
      <c r="DW73" s="78"/>
      <c r="DX73" s="178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80"/>
      <c r="EM73" s="178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80"/>
    </row>
    <row r="74" spans="1:157" s="4" customFormat="1" ht="19.5" customHeight="1">
      <c r="A74" s="187" t="s">
        <v>195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  <c r="AR74" s="63"/>
      <c r="AS74" s="181">
        <v>111</v>
      </c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3"/>
      <c r="BG74" s="113"/>
      <c r="BH74" s="113"/>
      <c r="BI74" s="113"/>
      <c r="BJ74" s="81" t="s">
        <v>199</v>
      </c>
      <c r="BK74" s="184">
        <f t="shared" si="0"/>
        <v>11781</v>
      </c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6"/>
      <c r="CC74" s="178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78">
        <v>9000</v>
      </c>
      <c r="CS74" s="78">
        <v>2781</v>
      </c>
      <c r="CT74" s="178"/>
      <c r="CU74" s="179"/>
      <c r="CV74" s="179"/>
      <c r="CW74" s="179"/>
      <c r="CX74" s="179"/>
      <c r="CY74" s="179"/>
      <c r="CZ74" s="179"/>
      <c r="DA74" s="179"/>
      <c r="DB74" s="180"/>
      <c r="DC74" s="78"/>
      <c r="DD74" s="78"/>
      <c r="DE74" s="178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80"/>
      <c r="DV74" s="178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80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37.5" customHeight="1">
      <c r="A75" s="187" t="s">
        <v>43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4"/>
      <c r="AR75" s="60">
        <v>300</v>
      </c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81"/>
      <c r="BK75" s="184">
        <f t="shared" si="0"/>
        <v>0</v>
      </c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6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78"/>
      <c r="CS75" s="7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8"/>
      <c r="EK75" s="188"/>
      <c r="EL75" s="188"/>
      <c r="EM75" s="178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80"/>
    </row>
    <row r="76" spans="1:157" s="4" customFormat="1" ht="15" customHeight="1">
      <c r="A76" s="192" t="s">
        <v>1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4"/>
      <c r="AR76" s="63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81"/>
      <c r="BK76" s="184">
        <f t="shared" si="0"/>
        <v>0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78"/>
      <c r="CS76" s="7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90"/>
      <c r="DY76" s="190"/>
      <c r="DZ76" s="190"/>
      <c r="EA76" s="190"/>
      <c r="EB76" s="190"/>
      <c r="EC76" s="190"/>
      <c r="ED76" s="190"/>
      <c r="EE76" s="190"/>
      <c r="EF76" s="190"/>
      <c r="EG76" s="190"/>
      <c r="EH76" s="190"/>
      <c r="EI76" s="190"/>
      <c r="EJ76" s="190"/>
      <c r="EK76" s="190"/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0"/>
      <c r="EX76" s="190"/>
      <c r="EY76" s="190"/>
      <c r="EZ76" s="190"/>
      <c r="FA76" s="190"/>
    </row>
    <row r="77" spans="1:157" s="4" customFormat="1" ht="18.75">
      <c r="A77" s="187" t="s">
        <v>80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310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81"/>
      <c r="BK77" s="184">
        <f t="shared" si="0"/>
        <v>0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6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78"/>
      <c r="CS77" s="7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78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</row>
    <row r="78" spans="1:157" s="4" customFormat="1" ht="18.75">
      <c r="A78" s="187" t="s">
        <v>81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0">
        <v>320</v>
      </c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81"/>
      <c r="BK78" s="184">
        <f t="shared" si="0"/>
        <v>0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78"/>
      <c r="CS78" s="7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1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8"/>
      <c r="EW78" s="188"/>
      <c r="EX78" s="188"/>
      <c r="EY78" s="188"/>
      <c r="EZ78" s="188"/>
      <c r="FA78" s="188"/>
    </row>
    <row r="79" spans="1:157" s="4" customFormat="1" ht="18.75">
      <c r="A79" s="187" t="s">
        <v>82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0">
        <v>400</v>
      </c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81"/>
      <c r="BK79" s="184">
        <f t="shared" si="0"/>
        <v>0</v>
      </c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6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78"/>
      <c r="CS79" s="7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7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78"/>
      <c r="DY79" s="179"/>
      <c r="DZ79" s="179"/>
      <c r="EA79" s="179"/>
      <c r="EB79" s="179"/>
      <c r="EC79" s="179"/>
      <c r="ED79" s="179"/>
      <c r="EE79" s="179"/>
      <c r="EF79" s="179"/>
      <c r="EG79" s="179"/>
      <c r="EH79" s="179"/>
      <c r="EI79" s="179"/>
      <c r="EJ79" s="179"/>
      <c r="EK79" s="179"/>
      <c r="EL79" s="180"/>
      <c r="EM79" s="178"/>
      <c r="EN79" s="179"/>
      <c r="EO79" s="179"/>
      <c r="EP79" s="179"/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80"/>
    </row>
    <row r="80" spans="1:157" s="4" customFormat="1" ht="18.75">
      <c r="A80" s="187" t="s">
        <v>1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3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81"/>
      <c r="BK80" s="184">
        <f t="shared" si="0"/>
        <v>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78"/>
      <c r="CS80" s="7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7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</row>
    <row r="81" spans="1:157" s="4" customFormat="1" ht="18.75">
      <c r="A81" s="187" t="s">
        <v>83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410</v>
      </c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81"/>
      <c r="BK81" s="184">
        <f t="shared" si="0"/>
        <v>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6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78"/>
      <c r="CS81" s="7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</row>
    <row r="82" spans="1:157" s="4" customFormat="1" ht="18.75">
      <c r="A82" s="187" t="s">
        <v>84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420</v>
      </c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81"/>
      <c r="BK82" s="184">
        <f t="shared" si="0"/>
        <v>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6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78"/>
      <c r="CS82" s="7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  <c r="EO82" s="188"/>
      <c r="EP82" s="188"/>
      <c r="EQ82" s="188"/>
      <c r="ER82" s="188"/>
      <c r="ES82" s="188"/>
      <c r="ET82" s="188"/>
      <c r="EU82" s="188"/>
      <c r="EV82" s="188"/>
      <c r="EW82" s="188"/>
      <c r="EX82" s="188"/>
      <c r="EY82" s="188"/>
      <c r="EZ82" s="188"/>
      <c r="FA82" s="188"/>
    </row>
    <row r="83" spans="1:157" s="4" customFormat="1" ht="18.75">
      <c r="A83" s="187" t="s">
        <v>85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4"/>
      <c r="AR83" s="60">
        <v>500</v>
      </c>
      <c r="AS83" s="178" t="s">
        <v>55</v>
      </c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80"/>
      <c r="BJ83" s="78" t="s">
        <v>55</v>
      </c>
      <c r="BK83" s="184">
        <f t="shared" si="0"/>
        <v>344434.61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6"/>
      <c r="CC83" s="178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80"/>
      <c r="CR83" s="77">
        <v>311397.37</v>
      </c>
      <c r="CS83" s="78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80"/>
      <c r="DI83" s="178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80"/>
      <c r="DX83" s="178">
        <v>33037.24</v>
      </c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80"/>
      <c r="EM83" s="178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80"/>
    </row>
    <row r="84" spans="1:157" s="4" customFormat="1" ht="18.75">
      <c r="A84" s="187" t="s">
        <v>86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4"/>
      <c r="AR84" s="60">
        <v>600</v>
      </c>
      <c r="AS84" s="178" t="s">
        <v>55</v>
      </c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80"/>
      <c r="BJ84" s="78" t="s">
        <v>55</v>
      </c>
      <c r="BK84" s="184">
        <f t="shared" si="0"/>
        <v>0</v>
      </c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6"/>
      <c r="CC84" s="178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80"/>
      <c r="CR84" s="77"/>
      <c r="CS84" s="78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80"/>
      <c r="DI84" s="178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80"/>
      <c r="DX84" s="178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80"/>
      <c r="EM84" s="178"/>
      <c r="EN84" s="179"/>
      <c r="EO84" s="179"/>
      <c r="EP84" s="179"/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80"/>
    </row>
    <row r="85" ht="10.5" customHeight="1"/>
    <row r="86" spans="1:157" ht="39.75" customHeight="1">
      <c r="A86" s="137" t="s">
        <v>94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7" t="s">
        <v>87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7" t="s">
        <v>95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</row>
  </sheetData>
  <sheetProtection/>
  <mergeCells count="620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EM61:FA61"/>
    <mergeCell ref="AS61:BF61"/>
    <mergeCell ref="BK61:CB61"/>
    <mergeCell ref="CT61:DB61"/>
    <mergeCell ref="A61:AQ61"/>
    <mergeCell ref="CC61:CQ61"/>
    <mergeCell ref="DE61:DU61"/>
    <mergeCell ref="DX61:EL61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6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73" sqref="BK73:CB7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229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5" t="s"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 t="s">
        <v>47</v>
      </c>
      <c r="AS6" s="255" t="s">
        <v>48</v>
      </c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 t="s">
        <v>49</v>
      </c>
      <c r="BK6" s="257" t="s">
        <v>118</v>
      </c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9"/>
    </row>
    <row r="7" spans="1:157" ht="16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 t="s">
        <v>34</v>
      </c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 t="s">
        <v>50</v>
      </c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</row>
    <row r="8" spans="1:157" ht="91.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 t="s">
        <v>169</v>
      </c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 t="s">
        <v>160</v>
      </c>
      <c r="CS8" s="255" t="s">
        <v>181</v>
      </c>
      <c r="CT8" s="255" t="s">
        <v>51</v>
      </c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 t="s">
        <v>56</v>
      </c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5" t="s">
        <v>52</v>
      </c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157" ht="11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5" t="s">
        <v>53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7" t="s">
        <v>54</v>
      </c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" customFormat="1" ht="15.75" customHeight="1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91">
        <v>2</v>
      </c>
      <c r="AS10" s="252">
        <v>3</v>
      </c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92">
        <v>4</v>
      </c>
      <c r="BK10" s="252">
        <v>5</v>
      </c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  <c r="CC10" s="252">
        <v>6</v>
      </c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90">
        <v>7</v>
      </c>
      <c r="CS10" s="92">
        <v>8</v>
      </c>
      <c r="CT10" s="252">
        <v>9</v>
      </c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4"/>
      <c r="DI10" s="246">
        <v>10</v>
      </c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8"/>
      <c r="DX10" s="246">
        <v>11</v>
      </c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8"/>
      <c r="EM10" s="246">
        <v>12</v>
      </c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8"/>
    </row>
    <row r="11" spans="1:157" s="4" customFormat="1" ht="18.75">
      <c r="A11" s="249" t="s">
        <v>14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60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8" t="s">
        <v>55</v>
      </c>
      <c r="BK11" s="197">
        <f>CC11+CR11+CS11+DX11</f>
        <v>5767284</v>
      </c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97">
        <f>CC14</f>
        <v>0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9"/>
      <c r="CR11" s="74">
        <v>4817284</v>
      </c>
      <c r="CS11" s="75">
        <f>CS12</f>
        <v>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97">
        <v>950000</v>
      </c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9"/>
      <c r="EM11" s="197">
        <f>EM14</f>
        <v>0</v>
      </c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9"/>
    </row>
    <row r="12" spans="1:157" s="4" customFormat="1" ht="15.75" customHeight="1">
      <c r="A12" s="243" t="s">
        <v>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63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8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78">
        <f>CC14</f>
        <v>0</v>
      </c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0"/>
      <c r="CR12" s="74">
        <v>4817284</v>
      </c>
      <c r="CS12" s="78">
        <f>CS16</f>
        <v>0</v>
      </c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8">
        <f>DX13+DX17</f>
        <v>0</v>
      </c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>
        <f>EM14</f>
        <v>0</v>
      </c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80"/>
    </row>
    <row r="13" spans="1:157" s="4" customFormat="1" ht="51.75" customHeight="1">
      <c r="A13" s="204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0">
        <v>110</v>
      </c>
      <c r="AS13" s="240" t="s">
        <v>176</v>
      </c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2"/>
      <c r="BJ13" s="78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7" t="s">
        <v>55</v>
      </c>
      <c r="CS13" s="78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88" t="s">
        <v>55</v>
      </c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</row>
    <row r="14" spans="1:157" s="4" customFormat="1" ht="18.75">
      <c r="A14" s="237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0">
        <v>120</v>
      </c>
      <c r="AS14" s="240" t="s">
        <v>177</v>
      </c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2"/>
      <c r="BJ14" s="78"/>
      <c r="BK14" s="178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7">
        <v>4817284</v>
      </c>
      <c r="CS14" s="78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</row>
    <row r="15" spans="1:157" s="4" customFormat="1" ht="34.5" customHeight="1">
      <c r="A15" s="237" t="s">
        <v>58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9"/>
      <c r="AR15" s="60">
        <v>130</v>
      </c>
      <c r="AS15" s="240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78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7" t="s">
        <v>55</v>
      </c>
      <c r="CS15" s="78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88" t="s">
        <v>55</v>
      </c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</row>
    <row r="16" spans="1:157" s="4" customFormat="1" ht="18.75">
      <c r="A16" s="187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240" t="s">
        <v>178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2"/>
      <c r="BJ16" s="78"/>
      <c r="BK16" s="178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7" t="s">
        <v>55</v>
      </c>
      <c r="CS16" s="78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7" t="s">
        <v>60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60">
        <v>160</v>
      </c>
      <c r="AS17" s="240" t="s">
        <v>178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78"/>
      <c r="BK17" s="178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7" t="s">
        <v>55</v>
      </c>
      <c r="CS17" s="78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</row>
    <row r="18" spans="1:157" s="4" customFormat="1" ht="18.75">
      <c r="A18" s="237" t="s">
        <v>61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60">
        <v>180</v>
      </c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81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7" t="s">
        <v>55</v>
      </c>
      <c r="CS18" s="78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88" t="s">
        <v>55</v>
      </c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</row>
    <row r="19" spans="1:157" s="4" customFormat="1" ht="18.75">
      <c r="A19" s="237" t="s">
        <v>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60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81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7" t="s">
        <v>55</v>
      </c>
      <c r="CS19" s="78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</row>
    <row r="20" spans="1:157" s="4" customFormat="1" ht="18.75">
      <c r="A20" s="237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9"/>
      <c r="AR20" s="60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9"/>
      <c r="BJ20" s="81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7" t="s">
        <v>55</v>
      </c>
      <c r="CS20" s="78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</row>
    <row r="21" spans="1:157" s="27" customFormat="1" ht="18.75">
      <c r="A21" s="213" t="s">
        <v>64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5"/>
      <c r="AR21" s="86">
        <v>200</v>
      </c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87"/>
      <c r="BK21" s="184">
        <f>BK22+BK34+BK47+BK50+BK71</f>
        <v>5767284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/>
      <c r="CC21" s="184">
        <f>CC22+CC34+CC47+CC50+CC73+CC74+CC72</f>
        <v>0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6"/>
      <c r="CR21" s="119">
        <f>CR22+CR34+CR47+CR50+CR73+CR74+CR72</f>
        <v>4817284</v>
      </c>
      <c r="CS21" s="119">
        <f>CS22+CS34+CS47+CS50+CS73+CS74</f>
        <v>0</v>
      </c>
      <c r="CT21" s="185">
        <f>CT22+CT34+CT47+CT50</f>
        <v>0</v>
      </c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6"/>
      <c r="DI21" s="184">
        <f>DI22+DI34+DI47+DI50</f>
        <v>0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4">
        <f>DX22+DX34+DX50+DX72+DV73</f>
        <v>950000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6"/>
      <c r="EM21" s="222">
        <v>0</v>
      </c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</row>
    <row r="22" spans="1:157" s="4" customFormat="1" ht="18.75">
      <c r="A22" s="187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113">
        <v>210</v>
      </c>
      <c r="BK22" s="184">
        <f>CC22+CR22+CS22+CT22+DI22+DX22</f>
        <v>2197217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6"/>
      <c r="CC22" s="184">
        <f>CC23+CC26</f>
        <v>0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19">
        <f>CR23+CR26</f>
        <v>2197217</v>
      </c>
      <c r="CS22" s="122">
        <f>CS23+CS26</f>
        <v>0</v>
      </c>
      <c r="CT22" s="185">
        <f>CT23+CT26</f>
        <v>0</v>
      </c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6"/>
      <c r="DI22" s="184">
        <f>DI23+DI26</f>
        <v>0</v>
      </c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>
        <f>DX23+DX26</f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6"/>
      <c r="EM22" s="222">
        <f>EM23+EM26</f>
        <v>0</v>
      </c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</row>
    <row r="23" spans="1:157" s="4" customFormat="1" ht="33" customHeight="1">
      <c r="A23" s="204" t="s">
        <v>65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0">
        <v>211</v>
      </c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113" t="s">
        <v>180</v>
      </c>
      <c r="BK23" s="184">
        <f aca="true" t="shared" si="0" ref="BK23:BK53">CC23+CR23+CS23+CT23+DI23+DX23</f>
        <v>2197217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  <c r="CC23" s="184">
        <f>SUM(CC24:CQ25)</f>
        <v>0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22">
        <f>SUM(CR24:CR25)</f>
        <v>2197217</v>
      </c>
      <c r="CS23" s="120">
        <f>SUM(CS24:CS25)</f>
        <v>0</v>
      </c>
      <c r="CT23" s="185">
        <f>SUM(CT24:DH25)</f>
        <v>0</v>
      </c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6"/>
      <c r="DI23" s="184">
        <f>SUM(DI24:DW25)</f>
        <v>0</v>
      </c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>
        <f>SUM(DX24:EL25)</f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6"/>
      <c r="EM23" s="222">
        <f>SUM(EM24:FA25)</f>
        <v>0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</row>
    <row r="24" spans="1:157" s="4" customFormat="1" ht="18.75" customHeight="1">
      <c r="A24" s="187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181">
        <v>111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81" t="s">
        <v>185</v>
      </c>
      <c r="BK24" s="184">
        <f t="shared" si="0"/>
        <v>1687571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7">
        <v>1687571</v>
      </c>
      <c r="CS24" s="78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</row>
    <row r="25" spans="1:157" s="4" customFormat="1" ht="18.75">
      <c r="A25" s="187" t="s">
        <v>135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181">
        <v>119</v>
      </c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81" t="s">
        <v>186</v>
      </c>
      <c r="BK25" s="184">
        <f t="shared" si="0"/>
        <v>509646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6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7">
        <v>509646</v>
      </c>
      <c r="CS25" s="78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</row>
    <row r="26" spans="1:157" s="4" customFormat="1" ht="24.75" customHeight="1">
      <c r="A26" s="204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88"/>
      <c r="BK26" s="263">
        <f t="shared" si="0"/>
        <v>0</v>
      </c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3"/>
      <c r="CS26" s="84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</row>
    <row r="27" spans="1:157" s="4" customFormat="1" ht="18.75" customHeight="1" hidden="1">
      <c r="A27" s="233" t="s">
        <v>66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57">
        <v>220</v>
      </c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81"/>
      <c r="BK27" s="184">
        <f t="shared" si="0"/>
        <v>0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6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78"/>
      <c r="CS27" s="7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</row>
    <row r="28" spans="1:157" s="4" customFormat="1" ht="18.75" customHeight="1" hidden="1">
      <c r="A28" s="224" t="s">
        <v>67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65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82"/>
      <c r="BK28" s="184">
        <f t="shared" si="0"/>
        <v>0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80"/>
      <c r="CS28" s="79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</row>
    <row r="29" spans="1:157" s="4" customFormat="1" ht="18.75" customHeight="1" hidden="1">
      <c r="A29" s="204" t="s">
        <v>27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1"/>
      <c r="BK29" s="184">
        <f t="shared" si="0"/>
        <v>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6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77"/>
      <c r="CS29" s="7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</row>
    <row r="30" spans="1:157" s="4" customFormat="1" ht="18.75" customHeight="1" hidden="1">
      <c r="A30" s="204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63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81"/>
      <c r="BK30" s="184">
        <f t="shared" si="0"/>
        <v>0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7"/>
      <c r="CS30" s="7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7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</row>
    <row r="31" spans="1:157" s="4" customFormat="1" ht="36.75" customHeight="1" hidden="1">
      <c r="A31" s="204" t="s">
        <v>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81"/>
      <c r="BK31" s="184">
        <f t="shared" si="0"/>
        <v>0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6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77"/>
      <c r="CS31" s="7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7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</row>
    <row r="32" spans="1:157" s="4" customFormat="1" ht="18.75" customHeight="1" hidden="1">
      <c r="A32" s="204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63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81"/>
      <c r="BK32" s="184">
        <f t="shared" si="0"/>
        <v>0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77"/>
      <c r="CS32" s="7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</row>
    <row r="33" spans="1:157" s="4" customFormat="1" ht="18.75" customHeight="1" hidden="1">
      <c r="A33" s="204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3"/>
      <c r="AS33" s="181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81"/>
      <c r="BK33" s="184">
        <f t="shared" si="0"/>
        <v>0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6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7"/>
      <c r="CS33" s="78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4" t="s">
        <v>70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0">
        <v>230</v>
      </c>
      <c r="AS34" s="181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113">
        <v>290</v>
      </c>
      <c r="BK34" s="184">
        <f>CC34+CR34+CS34+CT34+DI34+DX34</f>
        <v>721418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184">
        <f>SUM(CC36:CQ42)</f>
        <v>0</v>
      </c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6"/>
      <c r="CR34" s="122">
        <f>SUM(CR36:CR42)</f>
        <v>718418</v>
      </c>
      <c r="CS34" s="120">
        <f>SUM(CS36:CS42)</f>
        <v>0</v>
      </c>
      <c r="CT34" s="185">
        <f>SUM(CT36:DF42)</f>
        <v>0</v>
      </c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  <c r="DI34" s="184">
        <f>SUM(DI36:DV42)</f>
        <v>0</v>
      </c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4">
        <f>SUM(DX36:EL42)</f>
        <v>3000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6"/>
      <c r="EM34" s="222">
        <f>SUM(EM36:FA42)</f>
        <v>0</v>
      </c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</row>
    <row r="35" spans="1:157" s="4" customFormat="1" ht="15" customHeight="1">
      <c r="A35" s="204" t="s">
        <v>71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/>
      <c r="AS35" s="181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81"/>
      <c r="BK35" s="260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2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7"/>
      <c r="CS35" s="78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9" t="s">
        <v>73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63"/>
      <c r="AS36" s="181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81"/>
      <c r="BK36" s="184">
        <f t="shared" si="0"/>
        <v>0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7"/>
      <c r="CS36" s="78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4" t="s">
        <v>75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3"/>
      <c r="AS37" s="181">
        <v>831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3"/>
      <c r="BJ37" s="81" t="s">
        <v>223</v>
      </c>
      <c r="BK37" s="184">
        <f t="shared" si="0"/>
        <v>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8"/>
      <c r="CS37" s="77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4" t="s">
        <v>179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/>
      <c r="AS38" s="181">
        <v>244</v>
      </c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3"/>
      <c r="BJ38" s="81" t="s">
        <v>226</v>
      </c>
      <c r="BK38" s="184">
        <f t="shared" si="0"/>
        <v>0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8"/>
      <c r="CS38" s="77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4" t="s">
        <v>228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/>
      <c r="AS39" s="181">
        <v>853</v>
      </c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3"/>
      <c r="BJ39" s="81" t="s">
        <v>227</v>
      </c>
      <c r="BK39" s="184">
        <f t="shared" si="0"/>
        <v>3000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8"/>
      <c r="CS39" s="77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4" t="s">
        <v>74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/>
      <c r="AS40" s="181">
        <v>851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3"/>
      <c r="BJ40" s="81" t="s">
        <v>184</v>
      </c>
      <c r="BK40" s="184">
        <f t="shared" si="0"/>
        <v>711325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8">
        <v>711325</v>
      </c>
      <c r="CS40" s="77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204" t="s">
        <v>224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/>
      <c r="AS41" s="181">
        <v>852</v>
      </c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3"/>
      <c r="BJ41" s="81" t="s">
        <v>184</v>
      </c>
      <c r="BK41" s="184">
        <f t="shared" si="0"/>
        <v>0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8"/>
      <c r="CS41" s="77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4" t="s">
        <v>225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3"/>
      <c r="AS42" s="181">
        <v>853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3"/>
      <c r="BJ42" s="81" t="s">
        <v>184</v>
      </c>
      <c r="BK42" s="184">
        <f t="shared" si="0"/>
        <v>7093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8">
        <v>7093</v>
      </c>
      <c r="CS42" s="77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181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3"/>
      <c r="BJ43" s="81"/>
      <c r="BK43" s="184">
        <f t="shared" si="0"/>
        <v>0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7"/>
      <c r="CS43" s="78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6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customHeight="1" hidden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/>
      <c r="AS44" s="181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3"/>
      <c r="BJ44" s="81"/>
      <c r="BK44" s="184">
        <f t="shared" si="0"/>
        <v>0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7"/>
      <c r="CS44" s="78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6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181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3"/>
      <c r="BJ45" s="81"/>
      <c r="BK45" s="184">
        <f t="shared" si="0"/>
        <v>0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7"/>
      <c r="CS45" s="78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6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181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3"/>
      <c r="BJ46" s="81"/>
      <c r="BK46" s="184">
        <f t="shared" si="0"/>
        <v>0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7"/>
      <c r="CS46" s="78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6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0">
        <v>250</v>
      </c>
      <c r="AS47" s="181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3"/>
      <c r="BJ47" s="81"/>
      <c r="BK47" s="184">
        <f t="shared" si="0"/>
        <v>0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184">
        <f>CC49</f>
        <v>0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6"/>
      <c r="CR47" s="119">
        <f>CR49</f>
        <v>0</v>
      </c>
      <c r="CS47" s="122">
        <f>CS49</f>
        <v>0</v>
      </c>
      <c r="CT47" s="184">
        <f>CT49</f>
        <v>0</v>
      </c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6"/>
      <c r="DI47" s="184">
        <f>DI49</f>
        <v>0</v>
      </c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6"/>
      <c r="DX47" s="184">
        <f>DX49</f>
        <v>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6"/>
      <c r="EM47" s="184">
        <f>EM49</f>
        <v>0</v>
      </c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/>
    </row>
    <row r="48" spans="1:157" s="4" customFormat="1" ht="14.2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63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81"/>
      <c r="BK48" s="260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2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7"/>
      <c r="CS48" s="78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4" t="s">
        <v>28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3"/>
      <c r="AS49" s="195">
        <v>244</v>
      </c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81" t="s">
        <v>184</v>
      </c>
      <c r="BK49" s="184">
        <f>CC49+CR49+CS49+CT49+DI49+DX49</f>
        <v>0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7"/>
      <c r="CS49" s="78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13" t="s">
        <v>78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86">
        <v>260</v>
      </c>
      <c r="AS50" s="216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8"/>
      <c r="BJ50" s="87"/>
      <c r="BK50" s="184">
        <f>CC50+CR50+CS50+CT50+DI50+DX50</f>
        <v>2837249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184">
        <f>CC52+CC53+CC54+CC55+CC56+CC60+CC61+CC64</f>
        <v>0</v>
      </c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6"/>
      <c r="CR50" s="119">
        <f>CR52+CR53+CR54+CR55+CR56+CR60+CR61+CR64</f>
        <v>1890249</v>
      </c>
      <c r="CS50" s="122">
        <f>CS52+CS53+CS54+CS55+CS56+CS60+CS61+CS64</f>
        <v>0</v>
      </c>
      <c r="CT50" s="184">
        <f>CT52+CT53+CT54+CT55+CT56+CT60+CT61+CT64</f>
        <v>0</v>
      </c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DI52+DI53+DI54+DI55+DI56+DI60+DI61+DI64</f>
        <v>0</v>
      </c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6"/>
      <c r="DX50" s="184">
        <f>DX52+DX53+DX54+DX55+DX56+DX60+DX61+DX64</f>
        <v>947000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6"/>
      <c r="EM50" s="184">
        <f>EM52+EM53+EM54+EM55+EM56+EM60+EM61+EM64</f>
        <v>0</v>
      </c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/>
    </row>
    <row r="51" spans="1:157" s="4" customFormat="1" ht="15" customHeight="1">
      <c r="A51" s="204" t="s">
        <v>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3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81"/>
      <c r="BK51" s="260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7"/>
      <c r="CS51" s="78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10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1:157" s="4" customFormat="1" ht="18.75">
      <c r="A52" s="187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181">
        <v>244</v>
      </c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3"/>
      <c r="BJ52" s="81" t="s">
        <v>187</v>
      </c>
      <c r="BK52" s="184">
        <f t="shared" si="0"/>
        <v>31000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7">
        <v>31000</v>
      </c>
      <c r="CS52" s="78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</row>
    <row r="53" spans="1:157" s="4" customFormat="1" ht="18.75">
      <c r="A53" s="187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181">
        <v>244</v>
      </c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3"/>
      <c r="BJ53" s="81" t="s">
        <v>188</v>
      </c>
      <c r="BK53" s="184">
        <f t="shared" si="0"/>
        <v>0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7"/>
      <c r="CS53" s="78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</row>
    <row r="54" spans="1:157" s="4" customFormat="1" ht="18.75">
      <c r="A54" s="187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181">
        <v>244</v>
      </c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3"/>
      <c r="BJ54" s="81" t="s">
        <v>189</v>
      </c>
      <c r="BK54" s="184">
        <f>CC54+CR54+CS54+CT54+DI54+DX54</f>
        <v>1120658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7">
        <v>1120658</v>
      </c>
      <c r="CS54" s="78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</row>
    <row r="55" spans="1:157" s="4" customFormat="1" ht="18.75">
      <c r="A55" s="187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5">
        <v>244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81" t="s">
        <v>190</v>
      </c>
      <c r="BK55" s="184">
        <f aca="true" t="shared" si="1" ref="BK55:BK83">CC55+CR55+CS55+CT55+DI55+DX55</f>
        <v>0</v>
      </c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78"/>
      <c r="CS55" s="7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</row>
    <row r="56" spans="1:157" s="4" customFormat="1" ht="18.75">
      <c r="A56" s="187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13">
        <v>225</v>
      </c>
      <c r="BK56" s="184">
        <f t="shared" si="1"/>
        <v>563515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200">
        <f>SUM(CC58:CQ59)</f>
        <v>0</v>
      </c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121">
        <f>SUM(CR57:CR59)</f>
        <v>163515</v>
      </c>
      <c r="CS56" s="121">
        <f>SUM(CS57:CS59)</f>
        <v>0</v>
      </c>
      <c r="CT56" s="200">
        <f>SUM(CT57:DH59)</f>
        <v>0</v>
      </c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>
        <f>SUM(DI57:DW59)</f>
        <v>0</v>
      </c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1">
        <f>SUM(DX57:EL59)</f>
        <v>400000</v>
      </c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  <c r="EM56" s="201">
        <f>SUM(EM57:FA59)</f>
        <v>0</v>
      </c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3"/>
    </row>
    <row r="57" spans="1:157" s="4" customFormat="1" ht="18.75">
      <c r="A57" s="187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5">
        <v>244</v>
      </c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81" t="s">
        <v>197</v>
      </c>
      <c r="BK57" s="184">
        <f t="shared" si="1"/>
        <v>563515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80"/>
      <c r="CR57" s="78">
        <v>163515</v>
      </c>
      <c r="CS57" s="7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78">
        <v>400000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236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5">
        <v>243</v>
      </c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81" t="s">
        <v>198</v>
      </c>
      <c r="BK58" s="184">
        <f t="shared" si="1"/>
        <v>0</v>
      </c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78"/>
      <c r="CS58" s="7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237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5">
        <v>244</v>
      </c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81" t="s">
        <v>196</v>
      </c>
      <c r="BK59" s="184">
        <f t="shared" si="1"/>
        <v>0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78"/>
      <c r="CS59" s="7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5">
        <v>244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81" t="s">
        <v>191</v>
      </c>
      <c r="BK60" s="184">
        <f t="shared" si="1"/>
        <v>252056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80"/>
      <c r="CR60" s="78">
        <v>152056</v>
      </c>
      <c r="CS60" s="7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>
        <v>100000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</row>
    <row r="61" spans="1:157" s="4" customFormat="1" ht="18.75">
      <c r="A61" s="187" t="s">
        <v>22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6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13">
        <v>310</v>
      </c>
      <c r="BK61" s="184">
        <f t="shared" si="1"/>
        <v>200000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200">
        <f>SUM(CC62:CQ63)</f>
        <v>0</v>
      </c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121">
        <f>SUM(CR62:CR63)</f>
        <v>0</v>
      </c>
      <c r="CS61" s="121">
        <f>SUM(CS62:CS63)</f>
        <v>0</v>
      </c>
      <c r="CT61" s="200">
        <f>SUM(CT62:DF63)</f>
        <v>0</v>
      </c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>
        <f>SUM(DI62:DW63)</f>
        <v>0</v>
      </c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1">
        <f>SUM(DX62:EL63)</f>
        <v>200000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3"/>
      <c r="EM61" s="201">
        <f>SUM(EM62:FA63)</f>
        <v>0</v>
      </c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3"/>
    </row>
    <row r="62" spans="1:157" s="4" customFormat="1" ht="18.75">
      <c r="A62" s="187" t="s">
        <v>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6"/>
      <c r="AS62" s="195">
        <v>244</v>
      </c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81" t="s">
        <v>192</v>
      </c>
      <c r="BK62" s="184">
        <f t="shared" si="1"/>
        <v>200000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78"/>
      <c r="CS62" s="7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>
        <v>200000</v>
      </c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78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80"/>
    </row>
    <row r="63" spans="1:157" s="4" customFormat="1" ht="18.75">
      <c r="A63" s="187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5">
        <v>244</v>
      </c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81" t="s">
        <v>193</v>
      </c>
      <c r="BK63" s="184">
        <f t="shared" si="1"/>
        <v>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78"/>
      <c r="CS63" s="7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9.5" customHeight="1">
      <c r="A64" s="187" t="s">
        <v>23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3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13">
        <v>340</v>
      </c>
      <c r="BK64" s="184">
        <f t="shared" si="1"/>
        <v>670020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  <c r="CC64" s="196">
        <f>SUM(CC65:CQ70)</f>
        <v>0</v>
      </c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75">
        <f>SUM(CR65:CR70)</f>
        <v>423020</v>
      </c>
      <c r="CS64" s="75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>
        <f>SUM(DX65:EL70)</f>
        <v>247000</v>
      </c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7">
        <f>SUM(EM65:FA70)</f>
        <v>0</v>
      </c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9"/>
    </row>
    <row r="65" spans="1:157" s="4" customFormat="1" ht="19.5" customHeight="1">
      <c r="A65" s="187" t="s">
        <v>211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3"/>
      <c r="AS65" s="195">
        <v>244</v>
      </c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14" t="s">
        <v>217</v>
      </c>
      <c r="BK65" s="184">
        <f t="shared" si="1"/>
        <v>3000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6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78">
        <v>3000</v>
      </c>
      <c r="CS65" s="7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19.5" customHeight="1">
      <c r="A66" s="187" t="s">
        <v>212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5">
        <v>244</v>
      </c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14" t="s">
        <v>218</v>
      </c>
      <c r="BK66" s="184">
        <f t="shared" si="1"/>
        <v>325620</v>
      </c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78">
        <v>325620</v>
      </c>
      <c r="CS66" s="7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9.5" customHeight="1">
      <c r="A67" s="187" t="s">
        <v>213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5">
        <v>244</v>
      </c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14" t="s">
        <v>219</v>
      </c>
      <c r="BK67" s="184">
        <f t="shared" si="1"/>
        <v>102800</v>
      </c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78">
        <v>22800</v>
      </c>
      <c r="CS67" s="7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>
        <v>80000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78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80"/>
    </row>
    <row r="68" spans="1:157" s="4" customFormat="1" ht="19.5" customHeight="1">
      <c r="A68" s="187" t="s">
        <v>214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5">
        <v>244</v>
      </c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14" t="s">
        <v>220</v>
      </c>
      <c r="BK68" s="184">
        <f t="shared" si="1"/>
        <v>88000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6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78">
        <v>8000</v>
      </c>
      <c r="CS68" s="7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>
        <v>80000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78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80"/>
    </row>
    <row r="69" spans="1:157" s="4" customFormat="1" ht="19.5" customHeight="1">
      <c r="A69" s="187" t="s">
        <v>215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6"/>
      <c r="AS69" s="195">
        <v>244</v>
      </c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14" t="s">
        <v>222</v>
      </c>
      <c r="BK69" s="184">
        <f t="shared" si="1"/>
        <v>150600</v>
      </c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6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78">
        <v>63600</v>
      </c>
      <c r="CS69" s="7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>
        <v>87000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78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80"/>
    </row>
    <row r="70" spans="1:157" s="4" customFormat="1" ht="19.5" customHeight="1">
      <c r="A70" s="187" t="s">
        <v>216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3"/>
      <c r="AS70" s="195">
        <v>244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14" t="s">
        <v>221</v>
      </c>
      <c r="BK70" s="184">
        <f t="shared" si="1"/>
        <v>0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6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78"/>
      <c r="CS70" s="7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/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9.5" customHeight="1">
      <c r="A71" s="187" t="s">
        <v>16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81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3"/>
      <c r="BG71" s="113"/>
      <c r="BH71" s="113"/>
      <c r="BI71" s="113"/>
      <c r="BJ71" s="113">
        <v>266</v>
      </c>
      <c r="BK71" s="184">
        <f t="shared" si="1"/>
        <v>11400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78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80"/>
      <c r="CR71" s="78">
        <v>11400</v>
      </c>
      <c r="CS71" s="78"/>
      <c r="CT71" s="178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80"/>
      <c r="DF71" s="78"/>
      <c r="DG71" s="78"/>
      <c r="DH71" s="78"/>
      <c r="DI71" s="178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85"/>
      <c r="DW71" s="78"/>
      <c r="DX71" s="178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80"/>
      <c r="EM71" s="178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80"/>
    </row>
    <row r="72" spans="1:157" s="4" customFormat="1" ht="19.5" customHeight="1">
      <c r="A72" s="187" t="s">
        <v>194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81">
        <v>111</v>
      </c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13"/>
      <c r="BH72" s="113"/>
      <c r="BI72" s="113"/>
      <c r="BJ72" s="81" t="s">
        <v>199</v>
      </c>
      <c r="BK72" s="184">
        <f t="shared" si="1"/>
        <v>2400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6"/>
      <c r="CC72" s="178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80"/>
      <c r="CR72" s="78">
        <v>2400</v>
      </c>
      <c r="CS72" s="78"/>
      <c r="CT72" s="178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80"/>
      <c r="DF72" s="78"/>
      <c r="DG72" s="78"/>
      <c r="DH72" s="78"/>
      <c r="DI72" s="178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80"/>
      <c r="DW72" s="78"/>
      <c r="DX72" s="178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80"/>
      <c r="EM72" s="178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80"/>
    </row>
    <row r="73" spans="1:157" s="4" customFormat="1" ht="19.5" customHeight="1">
      <c r="A73" s="187" t="s">
        <v>195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3"/>
      <c r="AS73" s="181">
        <v>111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3"/>
      <c r="BG73" s="113"/>
      <c r="BH73" s="113"/>
      <c r="BI73" s="113"/>
      <c r="BJ73" s="81" t="s">
        <v>199</v>
      </c>
      <c r="BK73" s="184">
        <f t="shared" si="1"/>
        <v>9000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6"/>
      <c r="CC73" s="178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78">
        <v>9000</v>
      </c>
      <c r="CS73" s="78"/>
      <c r="CT73" s="178"/>
      <c r="CU73" s="179"/>
      <c r="CV73" s="179"/>
      <c r="CW73" s="179"/>
      <c r="CX73" s="179"/>
      <c r="CY73" s="179"/>
      <c r="CZ73" s="179"/>
      <c r="DA73" s="179"/>
      <c r="DB73" s="180"/>
      <c r="DC73" s="78"/>
      <c r="DD73" s="78"/>
      <c r="DE73" s="178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80"/>
      <c r="DV73" s="178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80"/>
      <c r="EM73" s="178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80"/>
    </row>
    <row r="74" spans="1:157" s="4" customFormat="1" ht="37.5" customHeight="1">
      <c r="A74" s="187" t="s">
        <v>43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  <c r="AR74" s="60">
        <v>300</v>
      </c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81"/>
      <c r="BK74" s="184">
        <f t="shared" si="1"/>
        <v>0</v>
      </c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6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78"/>
      <c r="CS74" s="7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5" customHeight="1">
      <c r="A75" s="192" t="s">
        <v>1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4"/>
      <c r="AR75" s="63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81"/>
      <c r="BK75" s="260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2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78"/>
      <c r="CS75" s="7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</row>
    <row r="76" spans="1:157" s="4" customFormat="1" ht="18.75">
      <c r="A76" s="187" t="s">
        <v>80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  <c r="AR76" s="60">
        <v>310</v>
      </c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81"/>
      <c r="BK76" s="184">
        <f t="shared" si="1"/>
        <v>0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78"/>
      <c r="CS76" s="7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7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</row>
    <row r="77" spans="1:157" s="4" customFormat="1" ht="18.75">
      <c r="A77" s="187" t="s">
        <v>81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320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81"/>
      <c r="BK77" s="184">
        <f t="shared" si="1"/>
        <v>0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6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78"/>
      <c r="CS77" s="7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1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</row>
    <row r="78" spans="1:157" s="4" customFormat="1" ht="18.75">
      <c r="A78" s="187" t="s">
        <v>82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0">
        <v>400</v>
      </c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81"/>
      <c r="BK78" s="184">
        <f t="shared" si="1"/>
        <v>0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78"/>
      <c r="CS78" s="7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7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78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80"/>
      <c r="EM78" s="178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80"/>
    </row>
    <row r="79" spans="1:157" s="4" customFormat="1" ht="18.75">
      <c r="A79" s="187" t="s">
        <v>1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3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81"/>
      <c r="BK79" s="260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2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78"/>
      <c r="CS79" s="7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7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8"/>
      <c r="EX79" s="188"/>
      <c r="EY79" s="188"/>
      <c r="EZ79" s="188"/>
      <c r="FA79" s="188"/>
    </row>
    <row r="80" spans="1:157" s="4" customFormat="1" ht="18.75">
      <c r="A80" s="187" t="s">
        <v>83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0">
        <v>410</v>
      </c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81"/>
      <c r="BK80" s="184">
        <f t="shared" si="1"/>
        <v>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78"/>
      <c r="CS80" s="7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</row>
    <row r="81" spans="1:157" s="4" customFormat="1" ht="18.75">
      <c r="A81" s="187" t="s">
        <v>84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420</v>
      </c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81"/>
      <c r="BK81" s="184">
        <f t="shared" si="1"/>
        <v>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6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78"/>
      <c r="CS81" s="7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</row>
    <row r="82" spans="1:157" s="4" customFormat="1" ht="18.75">
      <c r="A82" s="187" t="s">
        <v>85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500</v>
      </c>
      <c r="AS82" s="178" t="s">
        <v>55</v>
      </c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80"/>
      <c r="BJ82" s="78" t="s">
        <v>55</v>
      </c>
      <c r="BK82" s="184">
        <f t="shared" si="1"/>
        <v>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6"/>
      <c r="CC82" s="178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80"/>
      <c r="CR82" s="77"/>
      <c r="CS82" s="78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80"/>
      <c r="DI82" s="178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80"/>
      <c r="DX82" s="178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80"/>
      <c r="EM82" s="178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80"/>
    </row>
    <row r="83" spans="1:157" s="4" customFormat="1" ht="18.75">
      <c r="A83" s="187" t="s">
        <v>86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4"/>
      <c r="AR83" s="60">
        <v>600</v>
      </c>
      <c r="AS83" s="178" t="s">
        <v>55</v>
      </c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80"/>
      <c r="BJ83" s="78" t="s">
        <v>55</v>
      </c>
      <c r="BK83" s="184">
        <f t="shared" si="1"/>
        <v>0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6"/>
      <c r="CC83" s="178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80"/>
      <c r="CR83" s="77"/>
      <c r="CS83" s="78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80"/>
      <c r="DI83" s="178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80"/>
      <c r="DX83" s="178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80"/>
      <c r="EM83" s="178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80"/>
    </row>
    <row r="84" ht="10.5" customHeight="1"/>
    <row r="85" spans="1:157" ht="39.75" customHeight="1">
      <c r="A85" s="137" t="s">
        <v>94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37" t="s">
        <v>87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37" t="s">
        <v>95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2:AQ72"/>
    <mergeCell ref="AS72:BF72"/>
    <mergeCell ref="BK72:CB72"/>
    <mergeCell ref="CC72:CQ72"/>
    <mergeCell ref="CT72:DE72"/>
    <mergeCell ref="DI72:DV72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13" sqref="BJ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230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5" t="s"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 t="s">
        <v>47</v>
      </c>
      <c r="AS6" s="255" t="s">
        <v>48</v>
      </c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 t="s">
        <v>49</v>
      </c>
      <c r="BK6" s="257" t="s">
        <v>118</v>
      </c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9"/>
    </row>
    <row r="7" spans="1:157" ht="16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 t="s">
        <v>34</v>
      </c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 t="s">
        <v>50</v>
      </c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</row>
    <row r="8" spans="1:157" ht="91.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 t="s">
        <v>169</v>
      </c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 t="s">
        <v>160</v>
      </c>
      <c r="CS8" s="255" t="s">
        <v>181</v>
      </c>
      <c r="CT8" s="255" t="s">
        <v>51</v>
      </c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 t="s">
        <v>56</v>
      </c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5" t="s">
        <v>52</v>
      </c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157" ht="11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5" t="s">
        <v>53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7" t="s">
        <v>54</v>
      </c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" customFormat="1" ht="15.75" customHeight="1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91">
        <v>2</v>
      </c>
      <c r="AS10" s="252">
        <v>3</v>
      </c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92">
        <v>4</v>
      </c>
      <c r="BK10" s="252">
        <v>5</v>
      </c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  <c r="CC10" s="252">
        <v>6</v>
      </c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90">
        <v>7</v>
      </c>
      <c r="CS10" s="92">
        <v>8</v>
      </c>
      <c r="CT10" s="252">
        <v>9</v>
      </c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4"/>
      <c r="DI10" s="246">
        <v>10</v>
      </c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8"/>
      <c r="DX10" s="246">
        <v>11</v>
      </c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8"/>
      <c r="EM10" s="246">
        <v>12</v>
      </c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8"/>
    </row>
    <row r="11" spans="1:157" s="4" customFormat="1" ht="18.75">
      <c r="A11" s="249" t="s">
        <v>14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60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8" t="s">
        <v>55</v>
      </c>
      <c r="BK11" s="197">
        <f>CC11+CR11+CS11+DX11</f>
        <v>5767284</v>
      </c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97">
        <f>CC14</f>
        <v>0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9"/>
      <c r="CR11" s="74">
        <v>4817284</v>
      </c>
      <c r="CS11" s="75">
        <f>CS12</f>
        <v>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97">
        <v>950000</v>
      </c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9"/>
      <c r="EM11" s="197">
        <f>EM14</f>
        <v>0</v>
      </c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9"/>
    </row>
    <row r="12" spans="1:157" s="4" customFormat="1" ht="15.75" customHeight="1">
      <c r="A12" s="243" t="s">
        <v>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63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8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97">
        <f>CC14</f>
        <v>0</v>
      </c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9"/>
      <c r="CR12" s="74">
        <f>CR14</f>
        <v>4817284</v>
      </c>
      <c r="CS12" s="75">
        <f>CS16</f>
        <v>0</v>
      </c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97">
        <f>DX13+DX17</f>
        <v>0</v>
      </c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9"/>
      <c r="EM12" s="197">
        <f>EM14</f>
        <v>0</v>
      </c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9"/>
    </row>
    <row r="13" spans="1:157" s="4" customFormat="1" ht="51.75" customHeight="1">
      <c r="A13" s="204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0">
        <v>110</v>
      </c>
      <c r="AS13" s="240" t="s">
        <v>176</v>
      </c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2"/>
      <c r="BJ13" s="78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7" t="s">
        <v>55</v>
      </c>
      <c r="CS13" s="78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88" t="s">
        <v>55</v>
      </c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</row>
    <row r="14" spans="1:157" s="4" customFormat="1" ht="18.75">
      <c r="A14" s="237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0">
        <v>120</v>
      </c>
      <c r="AS14" s="240" t="s">
        <v>177</v>
      </c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2"/>
      <c r="BJ14" s="78"/>
      <c r="BK14" s="178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7">
        <v>4817284</v>
      </c>
      <c r="CS14" s="78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</row>
    <row r="15" spans="1:157" s="4" customFormat="1" ht="34.5" customHeight="1">
      <c r="A15" s="237" t="s">
        <v>58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9"/>
      <c r="AR15" s="60">
        <v>130</v>
      </c>
      <c r="AS15" s="240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78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7" t="s">
        <v>55</v>
      </c>
      <c r="CS15" s="78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88" t="s">
        <v>55</v>
      </c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</row>
    <row r="16" spans="1:157" s="4" customFormat="1" ht="18.75">
      <c r="A16" s="187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240" t="s">
        <v>178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2"/>
      <c r="BJ16" s="78"/>
      <c r="BK16" s="178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7" t="s">
        <v>55</v>
      </c>
      <c r="CS16" s="78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7" t="s">
        <v>60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60">
        <v>160</v>
      </c>
      <c r="AS17" s="240" t="s">
        <v>178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78"/>
      <c r="BK17" s="178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7" t="s">
        <v>55</v>
      </c>
      <c r="CS17" s="78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</row>
    <row r="18" spans="1:157" s="4" customFormat="1" ht="18.75">
      <c r="A18" s="237" t="s">
        <v>61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60">
        <v>180</v>
      </c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81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7" t="s">
        <v>55</v>
      </c>
      <c r="CS18" s="78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88" t="s">
        <v>55</v>
      </c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</row>
    <row r="19" spans="1:157" s="4" customFormat="1" ht="18.75">
      <c r="A19" s="237" t="s">
        <v>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60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81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7" t="s">
        <v>55</v>
      </c>
      <c r="CS19" s="78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</row>
    <row r="20" spans="1:157" s="4" customFormat="1" ht="18.75">
      <c r="A20" s="237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9"/>
      <c r="AR20" s="60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9"/>
      <c r="BJ20" s="81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7" t="s">
        <v>55</v>
      </c>
      <c r="CS20" s="78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</row>
    <row r="21" spans="1:157" s="27" customFormat="1" ht="18.75">
      <c r="A21" s="213" t="s">
        <v>64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5"/>
      <c r="AR21" s="86">
        <v>200</v>
      </c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87"/>
      <c r="BK21" s="184">
        <f>BK22+BK34+BK47+BK50+BK71</f>
        <v>5767284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/>
      <c r="CC21" s="184">
        <f>CC22+CC34+CC47+CC50+CC73+CC74+CC72</f>
        <v>0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6"/>
      <c r="CR21" s="119">
        <f>CR22+CR34+CR47+CR50+CR73+CR74+CR72</f>
        <v>4817284</v>
      </c>
      <c r="CS21" s="119">
        <f>CS22+CS34+CS47+CS50+CS73+CS74</f>
        <v>0</v>
      </c>
      <c r="CT21" s="185">
        <f>CT22+CT34+CT47+CT50</f>
        <v>0</v>
      </c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6"/>
      <c r="DI21" s="184">
        <f>DI22+DI34+DI47+DI50</f>
        <v>0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4">
        <f>DX22+DX34+DX50+DX72+DV73</f>
        <v>950000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6"/>
      <c r="EM21" s="222">
        <v>0</v>
      </c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</row>
    <row r="22" spans="1:157" s="4" customFormat="1" ht="18.75">
      <c r="A22" s="187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113">
        <v>210</v>
      </c>
      <c r="BK22" s="184">
        <f>CC22+CR22+CS22+CT22+DI22+DX22</f>
        <v>2197217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6"/>
      <c r="CC22" s="184">
        <f>CC23+CC26</f>
        <v>0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19">
        <f>CR23+CR26</f>
        <v>2197217</v>
      </c>
      <c r="CS22" s="122">
        <f>CS23+CS26</f>
        <v>0</v>
      </c>
      <c r="CT22" s="185">
        <f>CT23+CT26</f>
        <v>0</v>
      </c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6"/>
      <c r="DI22" s="184">
        <f>DI23+DI26</f>
        <v>0</v>
      </c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>
        <f>DX23+DX26</f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6"/>
      <c r="EM22" s="222">
        <f>EM23+EM26</f>
        <v>0</v>
      </c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</row>
    <row r="23" spans="1:157" s="4" customFormat="1" ht="33" customHeight="1">
      <c r="A23" s="204" t="s">
        <v>65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0">
        <v>211</v>
      </c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113" t="s">
        <v>180</v>
      </c>
      <c r="BK23" s="184">
        <f aca="true" t="shared" si="0" ref="BK23:BK53">CC23+CR23+CS23+CT23+DI23+DX23</f>
        <v>2197217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  <c r="CC23" s="184">
        <f>SUM(CC24:CQ25)</f>
        <v>0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22">
        <f>SUM(CR24:CR25)</f>
        <v>2197217</v>
      </c>
      <c r="CS23" s="120">
        <f>SUM(CS24:CS25)</f>
        <v>0</v>
      </c>
      <c r="CT23" s="185">
        <f>SUM(CT24:DH25)</f>
        <v>0</v>
      </c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6"/>
      <c r="DI23" s="184">
        <f>SUM(DI24:DW25)</f>
        <v>0</v>
      </c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>
        <f>SUM(DX24:EL25)</f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6"/>
      <c r="EM23" s="222">
        <f>SUM(EM24:FA25)</f>
        <v>0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</row>
    <row r="24" spans="1:157" s="4" customFormat="1" ht="18.75" customHeight="1">
      <c r="A24" s="187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181">
        <v>111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81" t="s">
        <v>185</v>
      </c>
      <c r="BK24" s="184">
        <f t="shared" si="0"/>
        <v>1687571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7">
        <v>1687571</v>
      </c>
      <c r="CS24" s="78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</row>
    <row r="25" spans="1:157" s="4" customFormat="1" ht="18.75">
      <c r="A25" s="187" t="s">
        <v>135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181">
        <v>119</v>
      </c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81" t="s">
        <v>186</v>
      </c>
      <c r="BK25" s="184">
        <f t="shared" si="0"/>
        <v>509646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6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7">
        <v>509646</v>
      </c>
      <c r="CS25" s="78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</row>
    <row r="26" spans="1:157" s="4" customFormat="1" ht="24.75" customHeight="1">
      <c r="A26" s="204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88"/>
      <c r="BK26" s="263">
        <f t="shared" si="0"/>
        <v>0</v>
      </c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3"/>
      <c r="CS26" s="84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</row>
    <row r="27" spans="1:157" s="4" customFormat="1" ht="18.75" customHeight="1" hidden="1">
      <c r="A27" s="233" t="s">
        <v>66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57">
        <v>220</v>
      </c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81"/>
      <c r="BK27" s="184">
        <f t="shared" si="0"/>
        <v>0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6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78"/>
      <c r="CS27" s="7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</row>
    <row r="28" spans="1:157" s="4" customFormat="1" ht="18.75" customHeight="1" hidden="1">
      <c r="A28" s="224" t="s">
        <v>67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65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82"/>
      <c r="BK28" s="184">
        <f t="shared" si="0"/>
        <v>0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80"/>
      <c r="CS28" s="79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</row>
    <row r="29" spans="1:157" s="4" customFormat="1" ht="18.75" customHeight="1" hidden="1">
      <c r="A29" s="204" t="s">
        <v>27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1"/>
      <c r="BK29" s="184">
        <f t="shared" si="0"/>
        <v>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6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77"/>
      <c r="CS29" s="7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</row>
    <row r="30" spans="1:157" s="4" customFormat="1" ht="18.75" customHeight="1" hidden="1">
      <c r="A30" s="204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63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81"/>
      <c r="BK30" s="184">
        <f t="shared" si="0"/>
        <v>0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7"/>
      <c r="CS30" s="7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7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</row>
    <row r="31" spans="1:157" s="4" customFormat="1" ht="36.75" customHeight="1" hidden="1">
      <c r="A31" s="204" t="s">
        <v>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81"/>
      <c r="BK31" s="184">
        <f t="shared" si="0"/>
        <v>0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6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77"/>
      <c r="CS31" s="7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7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</row>
    <row r="32" spans="1:157" s="4" customFormat="1" ht="18.75" customHeight="1" hidden="1">
      <c r="A32" s="204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63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81"/>
      <c r="BK32" s="184">
        <f t="shared" si="0"/>
        <v>0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77"/>
      <c r="CS32" s="7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</row>
    <row r="33" spans="1:157" s="4" customFormat="1" ht="18.75" customHeight="1" hidden="1">
      <c r="A33" s="204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3"/>
      <c r="AS33" s="181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81"/>
      <c r="BK33" s="184">
        <f t="shared" si="0"/>
        <v>0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6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7"/>
      <c r="CS33" s="78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4" t="s">
        <v>70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0">
        <v>230</v>
      </c>
      <c r="AS34" s="181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113">
        <v>290</v>
      </c>
      <c r="BK34" s="184">
        <f>CC34+CR34+CS34+CT34+DI34+DX34</f>
        <v>721418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184">
        <f>SUM(CC36:CQ42)</f>
        <v>0</v>
      </c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6"/>
      <c r="CR34" s="122">
        <f>SUM(CR36:CR42)</f>
        <v>718418</v>
      </c>
      <c r="CS34" s="120">
        <f>SUM(CS36:CS42)</f>
        <v>0</v>
      </c>
      <c r="CT34" s="185">
        <f>SUM(CT36:DF42)</f>
        <v>0</v>
      </c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  <c r="DI34" s="184">
        <f>SUM(DI36:DV42)</f>
        <v>0</v>
      </c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4">
        <f>SUM(DX36:EL42)</f>
        <v>3000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6"/>
      <c r="EM34" s="222">
        <f>SUM(EM36:FA42)</f>
        <v>0</v>
      </c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</row>
    <row r="35" spans="1:157" s="4" customFormat="1" ht="15" customHeight="1">
      <c r="A35" s="204" t="s">
        <v>71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/>
      <c r="AS35" s="181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81"/>
      <c r="BK35" s="260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2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7"/>
      <c r="CS35" s="78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9" t="s">
        <v>73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63"/>
      <c r="AS36" s="181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81"/>
      <c r="BK36" s="184">
        <f t="shared" si="0"/>
        <v>0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7"/>
      <c r="CS36" s="78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4" t="s">
        <v>75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3"/>
      <c r="AS37" s="181">
        <v>831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3"/>
      <c r="BJ37" s="81" t="s">
        <v>223</v>
      </c>
      <c r="BK37" s="184">
        <f t="shared" si="0"/>
        <v>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8"/>
      <c r="CS37" s="77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4" t="s">
        <v>179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/>
      <c r="AS38" s="181">
        <v>244</v>
      </c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3"/>
      <c r="BJ38" s="81" t="s">
        <v>226</v>
      </c>
      <c r="BK38" s="184">
        <f t="shared" si="0"/>
        <v>0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8"/>
      <c r="CS38" s="77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4" t="s">
        <v>228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/>
      <c r="AS39" s="181">
        <v>853</v>
      </c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3"/>
      <c r="BJ39" s="81" t="s">
        <v>227</v>
      </c>
      <c r="BK39" s="184">
        <f t="shared" si="0"/>
        <v>3000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8"/>
      <c r="CS39" s="77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4" t="s">
        <v>74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/>
      <c r="AS40" s="181">
        <v>851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3"/>
      <c r="BJ40" s="81" t="s">
        <v>184</v>
      </c>
      <c r="BK40" s="184">
        <f t="shared" si="0"/>
        <v>711325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8">
        <v>711325</v>
      </c>
      <c r="CS40" s="77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204" t="s">
        <v>224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/>
      <c r="AS41" s="181">
        <v>852</v>
      </c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3"/>
      <c r="BJ41" s="81" t="s">
        <v>184</v>
      </c>
      <c r="BK41" s="184">
        <f t="shared" si="0"/>
        <v>0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8"/>
      <c r="CS41" s="77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4" t="s">
        <v>225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3"/>
      <c r="AS42" s="181">
        <v>853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3"/>
      <c r="BJ42" s="81" t="s">
        <v>184</v>
      </c>
      <c r="BK42" s="184">
        <f t="shared" si="0"/>
        <v>7093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8">
        <v>7093</v>
      </c>
      <c r="CS42" s="77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181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3"/>
      <c r="BJ43" s="81"/>
      <c r="BK43" s="184">
        <f t="shared" si="0"/>
        <v>0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7"/>
      <c r="CS43" s="78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6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customHeight="1" hidden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/>
      <c r="AS44" s="181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3"/>
      <c r="BJ44" s="81"/>
      <c r="BK44" s="184">
        <f t="shared" si="0"/>
        <v>0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7"/>
      <c r="CS44" s="78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6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181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3"/>
      <c r="BJ45" s="81"/>
      <c r="BK45" s="184">
        <f t="shared" si="0"/>
        <v>0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7"/>
      <c r="CS45" s="78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6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181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3"/>
      <c r="BJ46" s="81"/>
      <c r="BK46" s="184">
        <f t="shared" si="0"/>
        <v>0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7"/>
      <c r="CS46" s="78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6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0">
        <v>250</v>
      </c>
      <c r="AS47" s="181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3"/>
      <c r="BJ47" s="81"/>
      <c r="BK47" s="184">
        <f t="shared" si="0"/>
        <v>0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184">
        <f>CC49</f>
        <v>0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6"/>
      <c r="CR47" s="119">
        <f>CR49</f>
        <v>0</v>
      </c>
      <c r="CS47" s="122">
        <f>CS49</f>
        <v>0</v>
      </c>
      <c r="CT47" s="184">
        <f>CT49</f>
        <v>0</v>
      </c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6"/>
      <c r="DI47" s="184">
        <f>DI49</f>
        <v>0</v>
      </c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6"/>
      <c r="DX47" s="184">
        <f>DX49</f>
        <v>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6"/>
      <c r="EM47" s="184">
        <f>EM49</f>
        <v>0</v>
      </c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/>
    </row>
    <row r="48" spans="1:157" s="4" customFormat="1" ht="14.2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63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81"/>
      <c r="BK48" s="260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2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7"/>
      <c r="CS48" s="78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4" t="s">
        <v>28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3"/>
      <c r="AS49" s="195">
        <v>244</v>
      </c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81" t="s">
        <v>184</v>
      </c>
      <c r="BK49" s="184">
        <f>CC49+CR49+CS49+CT49+DI49+DX49</f>
        <v>0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7"/>
      <c r="CS49" s="78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13" t="s">
        <v>78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86">
        <v>260</v>
      </c>
      <c r="AS50" s="216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8"/>
      <c r="BJ50" s="87"/>
      <c r="BK50" s="184">
        <f>CC50+CR50+CS50+CT50+DI50+DX50</f>
        <v>2837249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184">
        <f>CC52+CC53+CC54+CC55+CC56+CC60+CC61+CC64</f>
        <v>0</v>
      </c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6"/>
      <c r="CR50" s="119">
        <f>CR52+CR53+CR54+CR55+CR56+CR60+CR61+CR64</f>
        <v>1890249</v>
      </c>
      <c r="CS50" s="122">
        <f>CS52+CS53+CS54+CS55+CS56+CS60+CS61+CS64</f>
        <v>0</v>
      </c>
      <c r="CT50" s="184">
        <f>CT52+CT53+CT54+CT55+CT56+CT60+CT61+CT64</f>
        <v>0</v>
      </c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DI52+DI53+DI54+DI55+DI56+DI60+DI61+DI64</f>
        <v>0</v>
      </c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6"/>
      <c r="DX50" s="184">
        <f>DX52+DX53+DX54+DX55+DX56+DX60+DX61+DX64</f>
        <v>947000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6"/>
      <c r="EM50" s="184">
        <f>EM52+EM53+EM54+EM55+EM56+EM60+EM61+EM64</f>
        <v>0</v>
      </c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/>
    </row>
    <row r="51" spans="1:157" s="4" customFormat="1" ht="15" customHeight="1">
      <c r="A51" s="204" t="s">
        <v>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3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81"/>
      <c r="BK51" s="260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7"/>
      <c r="CS51" s="78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10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1:157" s="4" customFormat="1" ht="18.75">
      <c r="A52" s="187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181">
        <v>244</v>
      </c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3"/>
      <c r="BJ52" s="81" t="s">
        <v>187</v>
      </c>
      <c r="BK52" s="184">
        <f t="shared" si="0"/>
        <v>31000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7">
        <v>31000</v>
      </c>
      <c r="CS52" s="78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</row>
    <row r="53" spans="1:157" s="4" customFormat="1" ht="18.75">
      <c r="A53" s="187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181">
        <v>244</v>
      </c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3"/>
      <c r="BJ53" s="81" t="s">
        <v>188</v>
      </c>
      <c r="BK53" s="184">
        <f t="shared" si="0"/>
        <v>0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7"/>
      <c r="CS53" s="78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</row>
    <row r="54" spans="1:157" s="4" customFormat="1" ht="18.75">
      <c r="A54" s="187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181">
        <v>244</v>
      </c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3"/>
      <c r="BJ54" s="81" t="s">
        <v>189</v>
      </c>
      <c r="BK54" s="184">
        <f>CC54+CR54+CS54+CT54+DI54+DX54</f>
        <v>1120658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7">
        <v>1120658</v>
      </c>
      <c r="CS54" s="78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</row>
    <row r="55" spans="1:157" s="4" customFormat="1" ht="18.75">
      <c r="A55" s="187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5">
        <v>244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81" t="s">
        <v>190</v>
      </c>
      <c r="BK55" s="184">
        <f aca="true" t="shared" si="1" ref="BK55:BK83">CC55+CR55+CS55+CT55+DI55+DX55</f>
        <v>0</v>
      </c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78"/>
      <c r="CS55" s="7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</row>
    <row r="56" spans="1:157" s="4" customFormat="1" ht="18.75">
      <c r="A56" s="187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13">
        <v>225</v>
      </c>
      <c r="BK56" s="184">
        <f t="shared" si="1"/>
        <v>563515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200">
        <f>SUM(CC58:CQ59)</f>
        <v>0</v>
      </c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121">
        <f>SUM(CR57:CR59)</f>
        <v>163515</v>
      </c>
      <c r="CS56" s="121">
        <f>SUM(CS57:CS59)</f>
        <v>0</v>
      </c>
      <c r="CT56" s="200">
        <f>SUM(CT57:DH59)</f>
        <v>0</v>
      </c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>
        <f>SUM(DI57:DW59)</f>
        <v>0</v>
      </c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1">
        <f>SUM(DX57:EL59)</f>
        <v>400000</v>
      </c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  <c r="EM56" s="201">
        <f>SUM(EM57:FA59)</f>
        <v>0</v>
      </c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3"/>
    </row>
    <row r="57" spans="1:157" s="4" customFormat="1" ht="18.75">
      <c r="A57" s="187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5">
        <v>244</v>
      </c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81" t="s">
        <v>197</v>
      </c>
      <c r="BK57" s="184">
        <f t="shared" si="1"/>
        <v>563515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80"/>
      <c r="CR57" s="78">
        <v>163515</v>
      </c>
      <c r="CS57" s="7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78">
        <v>400000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238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5">
        <v>243</v>
      </c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81" t="s">
        <v>198</v>
      </c>
      <c r="BK58" s="184">
        <f t="shared" si="1"/>
        <v>0</v>
      </c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78"/>
      <c r="CS58" s="7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239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5">
        <v>244</v>
      </c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81" t="s">
        <v>196</v>
      </c>
      <c r="BK59" s="184">
        <f t="shared" si="1"/>
        <v>0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78"/>
      <c r="CS59" s="7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5">
        <v>244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81" t="s">
        <v>191</v>
      </c>
      <c r="BK60" s="184">
        <f t="shared" si="1"/>
        <v>252056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80"/>
      <c r="CR60" s="78">
        <v>152056</v>
      </c>
      <c r="CS60" s="7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>
        <v>100000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</row>
    <row r="61" spans="1:157" s="4" customFormat="1" ht="18.75">
      <c r="A61" s="187" t="s">
        <v>22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6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13">
        <v>310</v>
      </c>
      <c r="BK61" s="184">
        <f t="shared" si="1"/>
        <v>200000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200">
        <f>SUM(CC62:CQ63)</f>
        <v>0</v>
      </c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121">
        <f>SUM(CR62:CR63)</f>
        <v>0</v>
      </c>
      <c r="CS61" s="121">
        <f>SUM(CS62:CS63)</f>
        <v>0</v>
      </c>
      <c r="CT61" s="200">
        <f>SUM(CT62:DF63)</f>
        <v>0</v>
      </c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>
        <f>SUM(DI62:DW63)</f>
        <v>0</v>
      </c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1">
        <f>SUM(DX62:EL63)</f>
        <v>200000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3"/>
      <c r="EM61" s="201">
        <f>SUM(EM62:FA63)</f>
        <v>0</v>
      </c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3"/>
    </row>
    <row r="62" spans="1:157" s="4" customFormat="1" ht="18.75">
      <c r="A62" s="187" t="s">
        <v>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6"/>
      <c r="AS62" s="195">
        <v>244</v>
      </c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81" t="s">
        <v>192</v>
      </c>
      <c r="BK62" s="184">
        <f t="shared" si="1"/>
        <v>200000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78"/>
      <c r="CS62" s="7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>
        <v>200000</v>
      </c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78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80"/>
    </row>
    <row r="63" spans="1:157" s="4" customFormat="1" ht="18.75">
      <c r="A63" s="187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5">
        <v>244</v>
      </c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81" t="s">
        <v>193</v>
      </c>
      <c r="BK63" s="184">
        <f t="shared" si="1"/>
        <v>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78"/>
      <c r="CS63" s="7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9.5" customHeight="1">
      <c r="A64" s="187" t="s">
        <v>23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3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13">
        <v>340</v>
      </c>
      <c r="BK64" s="184">
        <f t="shared" si="1"/>
        <v>670020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  <c r="CC64" s="196">
        <f>SUM(CC65:CQ70)</f>
        <v>0</v>
      </c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75">
        <f>SUM(CR65:CR70)</f>
        <v>423020</v>
      </c>
      <c r="CS64" s="75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>
        <f>SUM(DX65:EL70)</f>
        <v>247000</v>
      </c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7">
        <f>SUM(EM65:FA70)</f>
        <v>0</v>
      </c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9"/>
    </row>
    <row r="65" spans="1:157" s="4" customFormat="1" ht="19.5" customHeight="1">
      <c r="A65" s="187" t="s">
        <v>211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3"/>
      <c r="AS65" s="195">
        <v>244</v>
      </c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14" t="s">
        <v>217</v>
      </c>
      <c r="BK65" s="184">
        <f t="shared" si="1"/>
        <v>3000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6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78">
        <v>3000</v>
      </c>
      <c r="CS65" s="7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19.5" customHeight="1">
      <c r="A66" s="187" t="s">
        <v>212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5">
        <v>244</v>
      </c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14" t="s">
        <v>218</v>
      </c>
      <c r="BK66" s="184">
        <f t="shared" si="1"/>
        <v>325620</v>
      </c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78">
        <v>325620</v>
      </c>
      <c r="CS66" s="7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9.5" customHeight="1">
      <c r="A67" s="187" t="s">
        <v>213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5">
        <v>244</v>
      </c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14" t="s">
        <v>219</v>
      </c>
      <c r="BK67" s="184">
        <f t="shared" si="1"/>
        <v>102800</v>
      </c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78">
        <v>22800</v>
      </c>
      <c r="CS67" s="7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>
        <v>80000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78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80"/>
    </row>
    <row r="68" spans="1:157" s="4" customFormat="1" ht="19.5" customHeight="1">
      <c r="A68" s="187" t="s">
        <v>214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5">
        <v>244</v>
      </c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14" t="s">
        <v>220</v>
      </c>
      <c r="BK68" s="184">
        <f t="shared" si="1"/>
        <v>88000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6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78">
        <v>8000</v>
      </c>
      <c r="CS68" s="7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>
        <v>80000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78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80"/>
    </row>
    <row r="69" spans="1:157" s="4" customFormat="1" ht="19.5" customHeight="1">
      <c r="A69" s="187" t="s">
        <v>215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6"/>
      <c r="AS69" s="195">
        <v>244</v>
      </c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14" t="s">
        <v>222</v>
      </c>
      <c r="BK69" s="184">
        <f t="shared" si="1"/>
        <v>150600</v>
      </c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6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78">
        <v>63600</v>
      </c>
      <c r="CS69" s="7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>
        <v>87000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78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80"/>
    </row>
    <row r="70" spans="1:157" s="4" customFormat="1" ht="19.5" customHeight="1">
      <c r="A70" s="187" t="s">
        <v>216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3"/>
      <c r="AS70" s="195">
        <v>244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14" t="s">
        <v>221</v>
      </c>
      <c r="BK70" s="184">
        <f t="shared" si="1"/>
        <v>0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6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78"/>
      <c r="CS70" s="7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/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9.5" customHeight="1">
      <c r="A71" s="187" t="s">
        <v>16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81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3"/>
      <c r="BG71" s="113"/>
      <c r="BH71" s="113"/>
      <c r="BI71" s="113"/>
      <c r="BJ71" s="113">
        <v>266</v>
      </c>
      <c r="BK71" s="184">
        <f t="shared" si="1"/>
        <v>11400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78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80"/>
      <c r="CR71" s="78">
        <v>11400</v>
      </c>
      <c r="CS71" s="78"/>
      <c r="CT71" s="178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80"/>
      <c r="DF71" s="78"/>
      <c r="DG71" s="78"/>
      <c r="DH71" s="78"/>
      <c r="DI71" s="178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85"/>
      <c r="DW71" s="78"/>
      <c r="DX71" s="178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80"/>
      <c r="EM71" s="178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80"/>
    </row>
    <row r="72" spans="1:157" s="4" customFormat="1" ht="19.5" customHeight="1">
      <c r="A72" s="187" t="s">
        <v>194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81">
        <v>111</v>
      </c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13"/>
      <c r="BH72" s="113"/>
      <c r="BI72" s="113"/>
      <c r="BJ72" s="81" t="s">
        <v>199</v>
      </c>
      <c r="BK72" s="184">
        <f t="shared" si="1"/>
        <v>2400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6"/>
      <c r="CC72" s="178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80"/>
      <c r="CR72" s="78">
        <v>2400</v>
      </c>
      <c r="CS72" s="78"/>
      <c r="CT72" s="178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80"/>
      <c r="DF72" s="78"/>
      <c r="DG72" s="78"/>
      <c r="DH72" s="78"/>
      <c r="DI72" s="178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80"/>
      <c r="DW72" s="78"/>
      <c r="DX72" s="178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80"/>
      <c r="EM72" s="178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80"/>
    </row>
    <row r="73" spans="1:157" s="4" customFormat="1" ht="19.5" customHeight="1">
      <c r="A73" s="187" t="s">
        <v>195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3"/>
      <c r="AS73" s="181">
        <v>111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3"/>
      <c r="BG73" s="113"/>
      <c r="BH73" s="113"/>
      <c r="BI73" s="113"/>
      <c r="BJ73" s="81" t="s">
        <v>199</v>
      </c>
      <c r="BK73" s="184">
        <f t="shared" si="1"/>
        <v>9000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6"/>
      <c r="CC73" s="178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78">
        <v>9000</v>
      </c>
      <c r="CS73" s="78"/>
      <c r="CT73" s="178"/>
      <c r="CU73" s="179"/>
      <c r="CV73" s="179"/>
      <c r="CW73" s="179"/>
      <c r="CX73" s="179"/>
      <c r="CY73" s="179"/>
      <c r="CZ73" s="179"/>
      <c r="DA73" s="179"/>
      <c r="DB73" s="180"/>
      <c r="DC73" s="78"/>
      <c r="DD73" s="78"/>
      <c r="DE73" s="178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80"/>
      <c r="DV73" s="178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80"/>
      <c r="EM73" s="178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80"/>
    </row>
    <row r="74" spans="1:157" s="4" customFormat="1" ht="37.5" customHeight="1">
      <c r="A74" s="187" t="s">
        <v>43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  <c r="AR74" s="60">
        <v>300</v>
      </c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81"/>
      <c r="BK74" s="184">
        <f t="shared" si="1"/>
        <v>0</v>
      </c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6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78"/>
      <c r="CS74" s="7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5" customHeight="1">
      <c r="A75" s="192" t="s">
        <v>1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4"/>
      <c r="AR75" s="63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81"/>
      <c r="BK75" s="260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2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78"/>
      <c r="CS75" s="7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</row>
    <row r="76" spans="1:157" s="4" customFormat="1" ht="18.75">
      <c r="A76" s="187" t="s">
        <v>80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  <c r="AR76" s="60">
        <v>310</v>
      </c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81"/>
      <c r="BK76" s="184">
        <f t="shared" si="1"/>
        <v>0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78"/>
      <c r="CS76" s="7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7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</row>
    <row r="77" spans="1:157" s="4" customFormat="1" ht="18.75">
      <c r="A77" s="187" t="s">
        <v>81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320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81"/>
      <c r="BK77" s="184">
        <f t="shared" si="1"/>
        <v>0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6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78"/>
      <c r="CS77" s="7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1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</row>
    <row r="78" spans="1:157" s="4" customFormat="1" ht="18.75">
      <c r="A78" s="187" t="s">
        <v>82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0">
        <v>400</v>
      </c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81"/>
      <c r="BK78" s="184">
        <f t="shared" si="1"/>
        <v>0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78"/>
      <c r="CS78" s="7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7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78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80"/>
      <c r="EM78" s="178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80"/>
    </row>
    <row r="79" spans="1:157" s="4" customFormat="1" ht="18.75">
      <c r="A79" s="187" t="s">
        <v>1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3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81"/>
      <c r="BK79" s="260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2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78"/>
      <c r="CS79" s="7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7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8"/>
      <c r="EX79" s="188"/>
      <c r="EY79" s="188"/>
      <c r="EZ79" s="188"/>
      <c r="FA79" s="188"/>
    </row>
    <row r="80" spans="1:157" s="4" customFormat="1" ht="18.75">
      <c r="A80" s="187" t="s">
        <v>83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0">
        <v>410</v>
      </c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81"/>
      <c r="BK80" s="184">
        <f t="shared" si="1"/>
        <v>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78"/>
      <c r="CS80" s="7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</row>
    <row r="81" spans="1:157" s="4" customFormat="1" ht="18.75">
      <c r="A81" s="187" t="s">
        <v>84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420</v>
      </c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81"/>
      <c r="BK81" s="184">
        <f t="shared" si="1"/>
        <v>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6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78"/>
      <c r="CS81" s="7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</row>
    <row r="82" spans="1:157" s="4" customFormat="1" ht="18.75">
      <c r="A82" s="187" t="s">
        <v>85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500</v>
      </c>
      <c r="AS82" s="178" t="s">
        <v>55</v>
      </c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80"/>
      <c r="BJ82" s="78" t="s">
        <v>55</v>
      </c>
      <c r="BK82" s="184">
        <f t="shared" si="1"/>
        <v>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6"/>
      <c r="CC82" s="178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80"/>
      <c r="CR82" s="77"/>
      <c r="CS82" s="78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80"/>
      <c r="DI82" s="178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80"/>
      <c r="DX82" s="178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80"/>
      <c r="EM82" s="178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80"/>
    </row>
    <row r="83" spans="1:157" s="4" customFormat="1" ht="18.75">
      <c r="A83" s="187" t="s">
        <v>86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4"/>
      <c r="AR83" s="60">
        <v>600</v>
      </c>
      <c r="AS83" s="178" t="s">
        <v>55</v>
      </c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80"/>
      <c r="BJ83" s="78" t="s">
        <v>55</v>
      </c>
      <c r="BK83" s="184">
        <f t="shared" si="1"/>
        <v>0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6"/>
      <c r="CC83" s="178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80"/>
      <c r="CR83" s="77"/>
      <c r="CS83" s="78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80"/>
      <c r="DI83" s="178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80"/>
      <c r="DX83" s="178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80"/>
      <c r="EM83" s="178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80"/>
    </row>
    <row r="84" ht="10.5" customHeight="1"/>
    <row r="85" spans="1:157" ht="39.75" customHeight="1">
      <c r="A85" s="137" t="s">
        <v>94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37" t="s">
        <v>87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37" t="s">
        <v>95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</row>
  </sheetData>
  <sheetProtection/>
  <mergeCells count="612"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  <mergeCell ref="EM65:FA65"/>
    <mergeCell ref="EM66:FA66"/>
    <mergeCell ref="EM67:FA67"/>
    <mergeCell ref="EM68:FA68"/>
    <mergeCell ref="EM69:FA69"/>
    <mergeCell ref="EM70:FA70"/>
    <mergeCell ref="DX65:EL65"/>
    <mergeCell ref="DX66:EL66"/>
    <mergeCell ref="DX67:EL67"/>
    <mergeCell ref="DX68:EL68"/>
    <mergeCell ref="DX69:EL69"/>
    <mergeCell ref="DX70:EL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A65:AQ65"/>
    <mergeCell ref="A66:AQ66"/>
    <mergeCell ref="A67:AQ67"/>
    <mergeCell ref="A68:AQ68"/>
    <mergeCell ref="A69:AQ69"/>
    <mergeCell ref="A70:AQ70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DX81:EL81"/>
    <mergeCell ref="EM81:FA81"/>
    <mergeCell ref="A82:AQ82"/>
    <mergeCell ref="AS82:BI82"/>
    <mergeCell ref="BK82:CB82"/>
    <mergeCell ref="CC82:CQ82"/>
    <mergeCell ref="CT82:DH82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0:AQ80"/>
    <mergeCell ref="AS80:BI80"/>
    <mergeCell ref="BK80:CB80"/>
    <mergeCell ref="CC80:CQ80"/>
    <mergeCell ref="CT80:DH80"/>
    <mergeCell ref="DI80:DW80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78:AQ78"/>
    <mergeCell ref="AS78:BI78"/>
    <mergeCell ref="BK78:CB78"/>
    <mergeCell ref="CC78:CQ78"/>
    <mergeCell ref="CT78:DH78"/>
    <mergeCell ref="DI78:DW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3:AQ73"/>
    <mergeCell ref="AS73:BF73"/>
    <mergeCell ref="BK73:CB73"/>
    <mergeCell ref="CC73:CQ73"/>
    <mergeCell ref="CT73:DB73"/>
    <mergeCell ref="DE73:DU73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1:AQ61"/>
    <mergeCell ref="AS61:BI61"/>
    <mergeCell ref="BK61:CB61"/>
    <mergeCell ref="CC61:CQ61"/>
    <mergeCell ref="CT61:DH61"/>
    <mergeCell ref="DI61:DW61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zoomScale="80" zoomScaleNormal="80" zoomScaleSheetLayoutView="100" workbookViewId="0" topLeftCell="A8">
      <selection activeCell="CI15" sqref="CI15:CV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5.25390625" style="29" customWidth="1"/>
    <col min="63" max="63" width="13.25390625" style="29" customWidth="1"/>
    <col min="64" max="75" width="0.875" style="1" customWidth="1"/>
    <col min="76" max="76" width="7.00390625" style="1" customWidth="1"/>
    <col min="77" max="79" width="0.875" style="1" hidden="1" customWidth="1"/>
    <col min="80" max="84" width="0.875" style="1" customWidth="1"/>
    <col min="85" max="85" width="12.00390625" style="1" customWidth="1"/>
    <col min="86" max="86" width="18.25390625" style="1" customWidth="1"/>
    <col min="87" max="98" width="0.875" style="1" customWidth="1"/>
    <col min="99" max="99" width="6.625" style="1" customWidth="1"/>
    <col min="100" max="100" width="0.875" style="1" hidden="1" customWidth="1"/>
    <col min="101" max="101" width="16.625" style="1" customWidth="1"/>
    <col min="102" max="111" width="0.875" style="1" customWidth="1"/>
    <col min="112" max="112" width="7.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70" t="s">
        <v>120</v>
      </c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</row>
    <row r="3" spans="1:115" s="3" customFormat="1" ht="27" customHeight="1">
      <c r="A3" s="314" t="s">
        <v>201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6" t="s">
        <v>47</v>
      </c>
      <c r="AS5" s="255" t="s">
        <v>88</v>
      </c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6" t="s">
        <v>150</v>
      </c>
      <c r="BK5" s="256" t="s">
        <v>136</v>
      </c>
      <c r="BL5" s="315" t="s">
        <v>89</v>
      </c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</row>
    <row r="6" spans="1:115" ht="18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6"/>
      <c r="BK6" s="256"/>
      <c r="BL6" s="274" t="s">
        <v>121</v>
      </c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6"/>
      <c r="CI6" s="257" t="s">
        <v>50</v>
      </c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9"/>
    </row>
    <row r="7" spans="1:115" ht="180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6"/>
      <c r="BK7" s="256"/>
      <c r="BL7" s="277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9"/>
      <c r="CI7" s="255" t="s">
        <v>123</v>
      </c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7" t="s">
        <v>124</v>
      </c>
      <c r="DJ7" s="258"/>
      <c r="DK7" s="259"/>
    </row>
    <row r="8" spans="1:115" ht="116.2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6"/>
      <c r="BK8" s="256"/>
      <c r="BL8" s="311" t="s">
        <v>202</v>
      </c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3"/>
      <c r="CB8" s="255" t="s">
        <v>203</v>
      </c>
      <c r="CC8" s="255"/>
      <c r="CD8" s="255"/>
      <c r="CE8" s="255"/>
      <c r="CF8" s="255"/>
      <c r="CG8" s="255"/>
      <c r="CH8" s="255" t="s">
        <v>204</v>
      </c>
      <c r="CI8" s="257" t="s">
        <v>205</v>
      </c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9"/>
      <c r="CW8" s="89" t="s">
        <v>206</v>
      </c>
      <c r="CX8" s="255" t="s">
        <v>207</v>
      </c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89" t="s">
        <v>231</v>
      </c>
      <c r="DJ8" s="89" t="s">
        <v>232</v>
      </c>
      <c r="DK8" s="89" t="s">
        <v>233</v>
      </c>
    </row>
    <row r="9" spans="1:115" ht="4.5" customHeight="1" hidden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6"/>
      <c r="BK9" s="256"/>
      <c r="BL9" s="277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9"/>
      <c r="CB9" s="255"/>
      <c r="CC9" s="255"/>
      <c r="CD9" s="255"/>
      <c r="CE9" s="255"/>
      <c r="CF9" s="255"/>
      <c r="CG9" s="255"/>
      <c r="CH9" s="255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15" ht="15">
      <c r="A10" s="302">
        <v>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4"/>
      <c r="AR10" s="109">
        <v>2</v>
      </c>
      <c r="AS10" s="302">
        <v>3</v>
      </c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4"/>
      <c r="BJ10" s="109">
        <v>4</v>
      </c>
      <c r="BK10" s="110">
        <v>5</v>
      </c>
      <c r="BL10" s="302">
        <v>6</v>
      </c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4"/>
      <c r="CB10" s="302">
        <v>7</v>
      </c>
      <c r="CC10" s="303"/>
      <c r="CD10" s="303"/>
      <c r="CE10" s="303"/>
      <c r="CF10" s="303"/>
      <c r="CG10" s="304"/>
      <c r="CH10" s="108">
        <v>8</v>
      </c>
      <c r="CI10" s="305">
        <v>9</v>
      </c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7"/>
      <c r="CW10" s="111">
        <v>10</v>
      </c>
      <c r="CX10" s="308">
        <v>11</v>
      </c>
      <c r="CY10" s="309"/>
      <c r="CZ10" s="309"/>
      <c r="DA10" s="309"/>
      <c r="DB10" s="309"/>
      <c r="DC10" s="309"/>
      <c r="DD10" s="309"/>
      <c r="DE10" s="309"/>
      <c r="DF10" s="309"/>
      <c r="DG10" s="309"/>
      <c r="DH10" s="310"/>
      <c r="DI10" s="111">
        <v>12</v>
      </c>
      <c r="DJ10" s="111">
        <v>13</v>
      </c>
      <c r="DK10" s="112">
        <v>14</v>
      </c>
    </row>
    <row r="11" spans="1:115" s="4" customFormat="1" ht="40.5" customHeight="1">
      <c r="A11" s="299" t="s">
        <v>138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1"/>
      <c r="AR11" s="107" t="s">
        <v>90</v>
      </c>
      <c r="AS11" s="285" t="s">
        <v>55</v>
      </c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7"/>
      <c r="BJ11" s="93"/>
      <c r="BK11" s="94"/>
      <c r="BL11" s="295">
        <f>BL12+BL14</f>
        <v>4793964.12</v>
      </c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7"/>
      <c r="CB11" s="295">
        <v>2837249</v>
      </c>
      <c r="CC11" s="296"/>
      <c r="CD11" s="296"/>
      <c r="CE11" s="296"/>
      <c r="CF11" s="296"/>
      <c r="CG11" s="297"/>
      <c r="CH11" s="102">
        <v>2837249</v>
      </c>
      <c r="CI11" s="288">
        <f>CI12+CI14</f>
        <v>4793964.12</v>
      </c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90"/>
      <c r="CW11" s="123">
        <f>CB11</f>
        <v>2837249</v>
      </c>
      <c r="CX11" s="291">
        <f>CH11</f>
        <v>2837249</v>
      </c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104"/>
      <c r="DJ11" s="104"/>
      <c r="DK11" s="103"/>
    </row>
    <row r="12" spans="1:115" s="4" customFormat="1" ht="75.75" customHeight="1">
      <c r="A12" s="292" t="s">
        <v>91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4"/>
      <c r="AR12" s="107" t="s">
        <v>92</v>
      </c>
      <c r="AS12" s="285" t="s">
        <v>55</v>
      </c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7"/>
      <c r="BJ12" s="93"/>
      <c r="BK12" s="94"/>
      <c r="BL12" s="295">
        <v>1094690.11</v>
      </c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7"/>
      <c r="CB12" s="295"/>
      <c r="CC12" s="296"/>
      <c r="CD12" s="296"/>
      <c r="CE12" s="296"/>
      <c r="CF12" s="296"/>
      <c r="CG12" s="297"/>
      <c r="CH12" s="102"/>
      <c r="CI12" s="288">
        <f>BL12</f>
        <v>1094690.11</v>
      </c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90"/>
      <c r="CW12" s="104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104"/>
      <c r="DJ12" s="104"/>
      <c r="DK12" s="104"/>
    </row>
    <row r="13" spans="1:115" s="4" customFormat="1" ht="6.75" customHeight="1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4"/>
      <c r="AR13" s="107"/>
      <c r="AS13" s="285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7"/>
      <c r="BJ13" s="93"/>
      <c r="BK13" s="94"/>
      <c r="BL13" s="295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7"/>
      <c r="CB13" s="295"/>
      <c r="CC13" s="296"/>
      <c r="CD13" s="296"/>
      <c r="CE13" s="296"/>
      <c r="CF13" s="296"/>
      <c r="CG13" s="297"/>
      <c r="CH13" s="102"/>
      <c r="CI13" s="295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7"/>
      <c r="CW13" s="104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104"/>
      <c r="DJ13" s="104"/>
      <c r="DK13" s="103"/>
    </row>
    <row r="14" spans="1:115" s="4" customFormat="1" ht="37.5" customHeight="1">
      <c r="A14" s="282" t="s">
        <v>134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4"/>
      <c r="AR14" s="107" t="s">
        <v>93</v>
      </c>
      <c r="AS14" s="285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7"/>
      <c r="BJ14" s="93"/>
      <c r="BK14" s="94"/>
      <c r="BL14" s="288">
        <v>3699274.01</v>
      </c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90"/>
      <c r="CB14" s="288">
        <f>CB11</f>
        <v>2837249</v>
      </c>
      <c r="CC14" s="289"/>
      <c r="CD14" s="289"/>
      <c r="CE14" s="289"/>
      <c r="CF14" s="289"/>
      <c r="CG14" s="290"/>
      <c r="CH14" s="105">
        <f>CH11</f>
        <v>2837249</v>
      </c>
      <c r="CI14" s="288">
        <v>3699274.01</v>
      </c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90"/>
      <c r="CW14" s="106">
        <f>CB14</f>
        <v>2837249</v>
      </c>
      <c r="CX14" s="291">
        <f>CH14</f>
        <v>2837249</v>
      </c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104"/>
      <c r="DJ14" s="104"/>
      <c r="DK14" s="103"/>
    </row>
    <row r="15" spans="1:115" s="4" customFormat="1" ht="16.5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95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96"/>
      <c r="BK15" s="97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9"/>
      <c r="CC15" s="269"/>
      <c r="CD15" s="269"/>
      <c r="CE15" s="269"/>
      <c r="CF15" s="269"/>
      <c r="CG15" s="269"/>
      <c r="CH15" s="98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99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100"/>
      <c r="DJ15" s="100"/>
      <c r="DK15" s="100"/>
    </row>
    <row r="16" spans="1:115" s="4" customFormat="1" ht="33.75" customHeight="1">
      <c r="A16" s="271" t="s">
        <v>240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95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96" t="s">
        <v>241</v>
      </c>
      <c r="BK16" s="97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9"/>
      <c r="CC16" s="269"/>
      <c r="CD16" s="269"/>
      <c r="CE16" s="269"/>
      <c r="CF16" s="269"/>
      <c r="CG16" s="269"/>
      <c r="CH16" s="98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99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100"/>
      <c r="DJ16" s="100"/>
      <c r="DK16" s="100"/>
    </row>
    <row r="17" spans="1:115" s="4" customFormat="1" ht="16.5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101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97"/>
      <c r="BK17" s="97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9"/>
      <c r="CC17" s="269"/>
      <c r="CD17" s="269"/>
      <c r="CE17" s="269"/>
      <c r="CF17" s="269"/>
      <c r="CG17" s="269"/>
      <c r="CH17" s="98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99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100"/>
      <c r="DJ17" s="100"/>
      <c r="DK17" s="100"/>
    </row>
    <row r="18" spans="1:115" s="4" customFormat="1" ht="24.75" customHeight="1">
      <c r="A18" s="271" t="s">
        <v>182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95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96"/>
      <c r="BK18" s="97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9"/>
      <c r="CC18" s="269"/>
      <c r="CD18" s="269"/>
      <c r="CE18" s="269"/>
      <c r="CF18" s="269"/>
      <c r="CG18" s="269"/>
      <c r="CH18" s="98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99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100"/>
      <c r="DJ18" s="100"/>
      <c r="DK18" s="100"/>
    </row>
    <row r="19" spans="1:115" s="4" customFormat="1" ht="16.5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101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97"/>
      <c r="BK19" s="97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9"/>
      <c r="CC19" s="269"/>
      <c r="CD19" s="269"/>
      <c r="CE19" s="269"/>
      <c r="CF19" s="269"/>
      <c r="CG19" s="269"/>
      <c r="CH19" s="98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99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100"/>
      <c r="DJ19" s="100"/>
      <c r="DK19" s="100"/>
    </row>
    <row r="21" spans="1:115" ht="18.75">
      <c r="A21" s="137" t="s">
        <v>122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37" t="s">
        <v>151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37" t="s">
        <v>152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281" t="s">
        <v>96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</row>
    <row r="28" spans="1:115" ht="18.75">
      <c r="A28" s="281" t="s">
        <v>153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</row>
    <row r="29" spans="1:115" ht="18.75">
      <c r="A29" s="280" t="s">
        <v>154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</row>
    <row r="30" spans="1:115" ht="18.75">
      <c r="A30" s="280" t="s">
        <v>155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</row>
    <row r="31" spans="1:115" ht="18.75">
      <c r="A31" s="280" t="s">
        <v>156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</row>
    <row r="32" spans="1:115" ht="18.75">
      <c r="A32" s="281" t="s">
        <v>157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</row>
    <row r="33" spans="1:115" ht="18.75">
      <c r="A33" s="281" t="s">
        <v>125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</row>
    <row r="34" spans="1:115" ht="18.75">
      <c r="A34" s="281" t="s">
        <v>97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</row>
    <row r="35" spans="1:115" ht="37.5" customHeight="1">
      <c r="A35" s="273" t="s">
        <v>158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</row>
    <row r="36" spans="1:115" ht="35.25" customHeight="1">
      <c r="A36" s="273" t="s">
        <v>159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</row>
  </sheetData>
  <sheetProtection/>
  <mergeCells count="90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CI10:CV10"/>
    <mergeCell ref="CX10:DH10"/>
    <mergeCell ref="A11:AQ11"/>
    <mergeCell ref="AS11:BI11"/>
    <mergeCell ref="BL11:CA11"/>
    <mergeCell ref="CB11:CG11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4:AQ14"/>
    <mergeCell ref="AS14:BI14"/>
    <mergeCell ref="BL14:CA14"/>
    <mergeCell ref="CB14:CG14"/>
    <mergeCell ref="CI14:CV14"/>
    <mergeCell ref="CX14:DH14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18:AQ18"/>
    <mergeCell ref="AS18:BI18"/>
    <mergeCell ref="BL18:CA18"/>
    <mergeCell ref="CB18:CG18"/>
    <mergeCell ref="CI18:CV18"/>
    <mergeCell ref="CX18:DH18"/>
    <mergeCell ref="A15:AQ15"/>
    <mergeCell ref="AS15:BI15"/>
    <mergeCell ref="BL15:CA15"/>
    <mergeCell ref="CB15:CG15"/>
    <mergeCell ref="CI15:CV15"/>
    <mergeCell ref="CX15:DH15"/>
    <mergeCell ref="A16:AQ16"/>
    <mergeCell ref="AS16:BI16"/>
    <mergeCell ref="BL16:CA16"/>
    <mergeCell ref="CB16:CG16"/>
    <mergeCell ref="CI16:CV16"/>
    <mergeCell ref="CX16:DH16"/>
    <mergeCell ref="A17:AQ17"/>
    <mergeCell ref="AS17:BI17"/>
    <mergeCell ref="BL17:CA17"/>
    <mergeCell ref="CB17:CG17"/>
    <mergeCell ref="CI17:CV17"/>
    <mergeCell ref="CX17:DH1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">
      <selection activeCell="G35" sqref="G35:AI35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8" t="s">
        <v>133</v>
      </c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</row>
    <row r="4" spans="1:108" s="4" customFormat="1" ht="18.75">
      <c r="A4" s="316" t="s">
        <v>127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</row>
    <row r="5" spans="1:108" s="4" customFormat="1" ht="18.75">
      <c r="A5" s="316" t="s">
        <v>208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</row>
    <row r="6" spans="1:108" s="4" customFormat="1" ht="18.75">
      <c r="A6" s="316" t="s">
        <v>128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17" t="s">
        <v>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 t="s">
        <v>47</v>
      </c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 t="s">
        <v>129</v>
      </c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</row>
    <row r="9" spans="1:108" s="4" customFormat="1" ht="18.75">
      <c r="A9" s="317">
        <v>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>
        <v>2</v>
      </c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58"/>
      <c r="CN9" s="58"/>
      <c r="CO9" s="59"/>
      <c r="CP9" s="317">
        <v>3</v>
      </c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</row>
    <row r="10" spans="1:108" s="4" customFormat="1" ht="18.75">
      <c r="A10" s="318" t="s">
        <v>85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20"/>
      <c r="CA10" s="321" t="s">
        <v>100</v>
      </c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3"/>
      <c r="CP10" s="321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3"/>
    </row>
    <row r="11" spans="1:108" s="4" customFormat="1" ht="18.75">
      <c r="A11" s="318" t="s">
        <v>86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20"/>
      <c r="CA11" s="321" t="s">
        <v>102</v>
      </c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61"/>
      <c r="CN11" s="61"/>
      <c r="CO11" s="62"/>
      <c r="CP11" s="321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3"/>
    </row>
    <row r="12" spans="1:108" s="4" customFormat="1" ht="18.75">
      <c r="A12" s="318" t="s">
        <v>130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20"/>
      <c r="CA12" s="321" t="s">
        <v>104</v>
      </c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61"/>
      <c r="CN12" s="61"/>
      <c r="CO12" s="62"/>
      <c r="CP12" s="321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3"/>
    </row>
    <row r="13" spans="1:108" s="4" customFormat="1" ht="18.75">
      <c r="A13" s="318" t="s">
        <v>131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20"/>
      <c r="CA13" s="321" t="s">
        <v>132</v>
      </c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3"/>
      <c r="CP13" s="321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3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8" t="s">
        <v>126</v>
      </c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</row>
    <row r="16" spans="1:109" ht="22.5" customHeight="1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4"/>
    </row>
    <row r="17" spans="1:109" ht="22.5" customHeight="1">
      <c r="A17" s="317" t="s">
        <v>0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 t="s">
        <v>47</v>
      </c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 t="s">
        <v>98</v>
      </c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4"/>
    </row>
    <row r="18" spans="1:109" ht="18.75">
      <c r="A18" s="317">
        <v>1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>
        <v>2</v>
      </c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58"/>
      <c r="CN18" s="58"/>
      <c r="CO18" s="59"/>
      <c r="CP18" s="317">
        <v>3</v>
      </c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4"/>
    </row>
    <row r="19" spans="1:109" ht="18.75">
      <c r="A19" s="318" t="s">
        <v>99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20"/>
      <c r="CA19" s="321" t="s">
        <v>100</v>
      </c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3"/>
      <c r="CP19" s="321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3"/>
      <c r="DE19" s="4"/>
    </row>
    <row r="20" spans="1:109" ht="58.5" customHeight="1">
      <c r="A20" s="318" t="s">
        <v>101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20"/>
      <c r="CA20" s="321" t="s">
        <v>102</v>
      </c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61"/>
      <c r="CN20" s="61"/>
      <c r="CO20" s="62"/>
      <c r="CP20" s="321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3"/>
      <c r="DE20" s="4"/>
    </row>
    <row r="21" spans="1:109" ht="18.75" customHeight="1">
      <c r="A21" s="318" t="s">
        <v>103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20"/>
      <c r="CA21" s="321" t="s">
        <v>104</v>
      </c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3"/>
      <c r="CP21" s="321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3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25" t="s">
        <v>145</v>
      </c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25" t="s">
        <v>242</v>
      </c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24" t="s">
        <v>7</v>
      </c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26" t="s">
        <v>8</v>
      </c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25" t="s">
        <v>145</v>
      </c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25" t="s">
        <v>146</v>
      </c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24" t="s">
        <v>7</v>
      </c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26" t="s">
        <v>8</v>
      </c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25" t="s">
        <v>145</v>
      </c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25" t="s">
        <v>241</v>
      </c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24" t="s">
        <v>7</v>
      </c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26" t="s">
        <v>8</v>
      </c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25" t="s">
        <v>145</v>
      </c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25" t="s">
        <v>241</v>
      </c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24" t="s">
        <v>7</v>
      </c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26" t="s">
        <v>8</v>
      </c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6"/>
      <c r="DD34" s="326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27" t="s">
        <v>243</v>
      </c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BO29:BZ29"/>
    <mergeCell ref="CL29:DD29"/>
    <mergeCell ref="BN30:BZ30"/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2019-12-05T06:36:58Z</cp:lastPrinted>
  <dcterms:created xsi:type="dcterms:W3CDTF">2010-11-26T07:12:57Z</dcterms:created>
  <dcterms:modified xsi:type="dcterms:W3CDTF">2019-12-05T06:37:23Z</dcterms:modified>
  <cp:category/>
  <cp:version/>
  <cp:contentType/>
  <cp:contentStatus/>
</cp:coreProperties>
</file>